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Work\GIT\LGES-OC5-PtoP-Welder\Doc\산출물문서\"/>
    </mc:Choice>
  </mc:AlternateContent>
  <xr:revisionPtr revIDLastSave="0" documentId="13_ncr:1_{C0FCC0BD-5890-463B-BFC2-A356F3108D00}" xr6:coauthVersionLast="47" xr6:coauthVersionMax="47" xr10:uidLastSave="{00000000-0000-0000-0000-000000000000}"/>
  <bookViews>
    <workbookView xWindow="-110" yWindow="-110" windowWidth="25820" windowHeight="15500" tabRatio="500" firstSheet="1" activeTab="9" xr2:uid="{00000000-000D-0000-FFFF-FFFF00000000}"/>
  </bookViews>
  <sheets>
    <sheet name="작업일지" sheetId="1" r:id="rId1"/>
    <sheet name="SW Version " sheetId="2" r:id="rId2"/>
    <sheet name="Overall" sheetId="3" r:id="rId3"/>
    <sheet name="FlowChart" sheetId="4" r:id="rId4"/>
    <sheet name="Device" sheetId="5" r:id="rId5"/>
    <sheet name="Sequence" sheetId="6" r:id="rId6"/>
    <sheet name="IO List" sheetId="7" r:id="rId7"/>
    <sheet name="Motor List" sheetId="8" r:id="rId8"/>
    <sheet name="Pos Teaching" sheetId="9" r:id="rId9"/>
    <sheet name="Gantt" sheetId="10" r:id="rId10"/>
  </sheets>
  <definedNames>
    <definedName name="_Fill" hidden="1">#REF!</definedName>
    <definedName name="fill" hidden="1">#REF!</definedName>
    <definedName name="GHG" hidden="1">#REF!</definedName>
    <definedName name="valuevx">42.314159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메롱" hidden="1">#REF!</definedName>
    <definedName name="소모푸밉" hidden="1">#REF!</definedName>
    <definedName name="소모품" hidden="1">#REF!</definedName>
    <definedName name="소모품비1" hidden="1">#REF!</definedName>
    <definedName name="수선비" hidden="1">#REF!</definedName>
    <definedName name="수선비3" hidden="1">#REF!</definedName>
    <definedName name="ㅈ2ㄷㅈ" hidden="1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0" l="1"/>
  <c r="H5" i="10" s="1"/>
  <c r="G6" i="10"/>
  <c r="G4" i="10" s="1"/>
  <c r="G5" i="10"/>
  <c r="H4" i="10"/>
  <c r="L2" i="9"/>
  <c r="K2" i="9"/>
  <c r="J2" i="9"/>
  <c r="M2" i="9" s="1"/>
  <c r="I8" i="3" s="1"/>
  <c r="Q3" i="8"/>
  <c r="P3" i="8"/>
  <c r="R3" i="8" s="1"/>
  <c r="I7" i="3" s="1"/>
  <c r="O3" i="8"/>
  <c r="G7" i="3" s="1"/>
  <c r="J2" i="7"/>
  <c r="J1" i="7"/>
  <c r="P4" i="6"/>
  <c r="I9" i="3" s="1"/>
  <c r="O4" i="6"/>
  <c r="N4" i="6"/>
  <c r="M4" i="6"/>
  <c r="N5" i="5"/>
  <c r="H6" i="3" s="1"/>
  <c r="H3" i="3" s="1"/>
  <c r="M5" i="5"/>
  <c r="L5" i="5"/>
  <c r="O5" i="5" s="1"/>
  <c r="I6" i="3" s="1"/>
  <c r="F3" i="4"/>
  <c r="H2" i="4"/>
  <c r="F2" i="4"/>
  <c r="I44" i="3"/>
  <c r="I43" i="3"/>
  <c r="I42" i="3"/>
  <c r="I41" i="3"/>
  <c r="I40" i="3"/>
  <c r="I37" i="3"/>
  <c r="I36" i="3"/>
  <c r="I35" i="3"/>
  <c r="I31" i="3"/>
  <c r="I30" i="3"/>
  <c r="I24" i="3"/>
  <c r="I23" i="3"/>
  <c r="I22" i="3"/>
  <c r="I21" i="3"/>
  <c r="I20" i="3"/>
  <c r="I19" i="3"/>
  <c r="I17" i="3"/>
  <c r="I16" i="3"/>
  <c r="I15" i="3"/>
  <c r="I14" i="3"/>
  <c r="I13" i="3"/>
  <c r="I12" i="3"/>
  <c r="I11" i="3"/>
  <c r="H10" i="3"/>
  <c r="G10" i="3"/>
  <c r="I10" i="3" s="1"/>
  <c r="H9" i="3"/>
  <c r="G9" i="3"/>
  <c r="H8" i="3"/>
  <c r="G8" i="3"/>
  <c r="H7" i="3"/>
  <c r="H5" i="3"/>
  <c r="N2" i="3"/>
  <c r="L2" i="7" l="1"/>
  <c r="I5" i="3" s="1"/>
  <c r="G5" i="3"/>
  <c r="G6" i="3"/>
  <c r="I6" i="10"/>
  <c r="I5" i="10" l="1"/>
  <c r="J6" i="10"/>
  <c r="I4" i="10"/>
  <c r="G3" i="3"/>
  <c r="O2" i="3"/>
  <c r="M2" i="3"/>
  <c r="J5" i="10" l="1"/>
  <c r="K6" i="10"/>
  <c r="J4" i="10"/>
  <c r="L6" i="10" l="1"/>
  <c r="K4" i="10"/>
  <c r="K5" i="10"/>
  <c r="L4" i="10" l="1"/>
  <c r="L5" i="10"/>
  <c r="M6" i="10"/>
  <c r="M4" i="10" l="1"/>
  <c r="M5" i="10"/>
  <c r="N6" i="10"/>
  <c r="N4" i="10" l="1"/>
  <c r="N5" i="10"/>
  <c r="O6" i="10"/>
  <c r="P6" i="10" l="1"/>
  <c r="O4" i="10"/>
  <c r="O5" i="10"/>
  <c r="Q6" i="10" l="1"/>
  <c r="P4" i="10"/>
  <c r="P5" i="10"/>
  <c r="R6" i="10" l="1"/>
  <c r="Q5" i="10"/>
  <c r="Q4" i="10"/>
  <c r="S6" i="10" l="1"/>
  <c r="R5" i="10"/>
  <c r="R4" i="10"/>
  <c r="S5" i="10" l="1"/>
  <c r="T6" i="10"/>
  <c r="S4" i="10"/>
  <c r="T4" i="10" l="1"/>
  <c r="T5" i="10"/>
  <c r="U6" i="10"/>
  <c r="U4" i="10" l="1"/>
  <c r="U5" i="10"/>
  <c r="V6" i="10"/>
  <c r="V4" i="10" l="1"/>
  <c r="V5" i="10"/>
  <c r="W6" i="10"/>
  <c r="W4" i="10" l="1"/>
  <c r="W5" i="10"/>
  <c r="X6" i="10"/>
  <c r="X5" i="10" l="1"/>
  <c r="X4" i="10"/>
  <c r="Y6" i="10"/>
  <c r="Y5" i="10" l="1"/>
  <c r="Z6" i="10"/>
  <c r="Y4" i="10"/>
  <c r="AA6" i="10" l="1"/>
  <c r="Z4" i="10"/>
  <c r="Z5" i="10"/>
  <c r="AB6" i="10" l="1"/>
  <c r="AA4" i="10"/>
  <c r="AA5" i="10"/>
  <c r="AC6" i="10" l="1"/>
  <c r="AB5" i="10"/>
  <c r="AB4" i="10"/>
  <c r="AC5" i="10" l="1"/>
  <c r="AD6" i="10"/>
  <c r="AC4" i="10"/>
  <c r="AD5" i="10" l="1"/>
  <c r="AE6" i="10"/>
  <c r="AD4" i="10"/>
  <c r="AE5" i="10" l="1"/>
  <c r="AF6" i="10"/>
  <c r="AE4" i="10"/>
  <c r="AF5" i="10" l="1"/>
  <c r="AG6" i="10"/>
  <c r="AF4" i="10"/>
  <c r="AH6" i="10" l="1"/>
  <c r="AG4" i="10"/>
  <c r="AG5" i="10"/>
  <c r="AH4" i="10" l="1"/>
  <c r="AH5" i="10"/>
  <c r="AI6" i="10"/>
  <c r="AI4" i="10" l="1"/>
  <c r="AI5" i="10"/>
  <c r="AJ6" i="10"/>
  <c r="AJ4" i="10" l="1"/>
  <c r="AK6" i="10"/>
  <c r="AJ5" i="10"/>
  <c r="AL6" i="10" l="1"/>
  <c r="AK4" i="10"/>
  <c r="AK5" i="10"/>
  <c r="AM6" i="10" l="1"/>
  <c r="AL4" i="10"/>
  <c r="AL5" i="10"/>
  <c r="AN6" i="10" l="1"/>
  <c r="AM5" i="10"/>
  <c r="AM4" i="10"/>
  <c r="AO6" i="10" l="1"/>
  <c r="AN5" i="10"/>
  <c r="AN4" i="10"/>
  <c r="AO5" i="10" l="1"/>
  <c r="AP6" i="10"/>
  <c r="AO4" i="10"/>
  <c r="AP4" i="10" l="1"/>
  <c r="AP5" i="10"/>
  <c r="AQ6" i="10"/>
  <c r="AQ4" i="10" l="1"/>
  <c r="AQ5" i="10"/>
  <c r="AR6" i="10"/>
  <c r="AR4" i="10" l="1"/>
  <c r="AR5" i="10"/>
  <c r="AS6" i="10"/>
  <c r="AS4" i="10" l="1"/>
  <c r="AS5" i="10"/>
  <c r="AT6" i="10"/>
  <c r="AT5" i="10" l="1"/>
  <c r="AU6" i="10"/>
  <c r="AT4" i="10"/>
  <c r="AU5" i="10" l="1"/>
  <c r="AV6" i="10"/>
  <c r="AU4" i="10"/>
  <c r="AW6" i="10" l="1"/>
  <c r="AV4" i="10"/>
  <c r="AV5" i="10"/>
  <c r="AX6" i="10" l="1"/>
  <c r="AW4" i="10"/>
  <c r="AW5" i="10"/>
  <c r="AY6" i="10" l="1"/>
  <c r="AX4" i="10"/>
  <c r="AX5" i="10"/>
  <c r="AY5" i="10" l="1"/>
  <c r="AZ6" i="10"/>
  <c r="AY4" i="10"/>
  <c r="AZ5" i="10" l="1"/>
  <c r="BA6" i="10"/>
  <c r="AZ4" i="10"/>
  <c r="BA5" i="10" l="1"/>
  <c r="BB6" i="10"/>
  <c r="BA4" i="10"/>
  <c r="BB5" i="10" l="1"/>
  <c r="BC6" i="10"/>
  <c r="BB4" i="10"/>
  <c r="BD6" i="10" l="1"/>
  <c r="BC4" i="10"/>
  <c r="BC5" i="10"/>
  <c r="BD4" i="10" l="1"/>
  <c r="BD5" i="10"/>
  <c r="BE6" i="10"/>
  <c r="BE4" i="10" l="1"/>
  <c r="BE5" i="10"/>
  <c r="BF6" i="10"/>
  <c r="BG6" i="10" l="1"/>
  <c r="BF4" i="10"/>
  <c r="BF5" i="10"/>
  <c r="BH6" i="10" l="1"/>
  <c r="BG4" i="10"/>
  <c r="BG5" i="10"/>
  <c r="BI6" i="10" l="1"/>
  <c r="BH4" i="10"/>
  <c r="BH5" i="10"/>
  <c r="BJ6" i="10" l="1"/>
  <c r="BI5" i="10"/>
  <c r="BI4" i="10"/>
  <c r="BK6" i="10" l="1"/>
  <c r="BJ5" i="10"/>
  <c r="BJ4" i="10"/>
  <c r="BK5" i="10" l="1"/>
  <c r="BL6" i="10"/>
  <c r="BK4" i="10"/>
  <c r="BL4" i="10" l="1"/>
  <c r="BL5" i="10"/>
  <c r="BM6" i="10"/>
  <c r="BM4" i="10" l="1"/>
  <c r="BM5" i="10"/>
  <c r="BN6" i="10"/>
  <c r="BN4" i="10" l="1"/>
  <c r="BN5" i="10"/>
  <c r="BO6" i="10"/>
  <c r="BO4" i="10" l="1"/>
  <c r="BO5" i="10"/>
  <c r="BP6" i="10"/>
  <c r="BP5" i="10" l="1"/>
  <c r="BP4" i="10"/>
  <c r="BQ6" i="10"/>
  <c r="BQ5" i="10" l="1"/>
  <c r="BR6" i="10"/>
  <c r="BQ4" i="10"/>
  <c r="BS6" i="10" l="1"/>
  <c r="BR4" i="10"/>
  <c r="BR5" i="10"/>
  <c r="BT6" i="10" l="1"/>
  <c r="BS4" i="10"/>
  <c r="BS5" i="10"/>
  <c r="BT5" i="10" l="1"/>
  <c r="BU6" i="10"/>
  <c r="BT4" i="10"/>
  <c r="BU5" i="10" l="1"/>
  <c r="BV6" i="10"/>
  <c r="BU4" i="10"/>
  <c r="BV5" i="10" l="1"/>
  <c r="BW6" i="10"/>
  <c r="BV4" i="10"/>
  <c r="BW5" i="10" l="1"/>
  <c r="BX6" i="10"/>
  <c r="BW4" i="10"/>
  <c r="BX5" i="10" l="1"/>
  <c r="BY6" i="10"/>
  <c r="BX4" i="10"/>
  <c r="BZ6" i="10" l="1"/>
  <c r="BY4" i="10"/>
  <c r="BY5" i="10"/>
  <c r="BZ4" i="10" l="1"/>
  <c r="BZ5" i="10"/>
  <c r="CA6" i="10"/>
  <c r="CA4" i="10" l="1"/>
  <c r="CA5" i="10"/>
  <c r="CB6" i="10"/>
  <c r="CB4" i="10" l="1"/>
  <c r="CB5" i="10"/>
  <c r="CC6" i="10"/>
  <c r="CD6" i="10" l="1"/>
  <c r="CC4" i="10"/>
  <c r="CC5" i="10"/>
  <c r="CE6" i="10" l="1"/>
  <c r="CD4" i="10"/>
  <c r="CD5" i="10"/>
  <c r="CF6" i="10" l="1"/>
  <c r="CE5" i="10"/>
  <c r="CE4" i="10"/>
  <c r="CG6" i="10" l="1"/>
  <c r="CF5" i="10"/>
  <c r="CF4" i="10"/>
  <c r="CG5" i="10" l="1"/>
  <c r="CH6" i="10"/>
  <c r="CG4" i="10"/>
  <c r="CH4" i="10" l="1"/>
  <c r="CH5" i="10"/>
  <c r="CI6" i="10"/>
  <c r="CI4" i="10" l="1"/>
  <c r="CI5" i="10"/>
  <c r="CJ6" i="10"/>
  <c r="CJ4" i="10" l="1"/>
  <c r="CJ5" i="10"/>
  <c r="CK6" i="10"/>
  <c r="CK4" i="10" l="1"/>
  <c r="CK5" i="10"/>
  <c r="CL6" i="10"/>
  <c r="CL5" i="10" l="1"/>
  <c r="CM6" i="10"/>
  <c r="CL4" i="10"/>
  <c r="CM5" i="10" l="1"/>
  <c r="CN6" i="10"/>
  <c r="CM4" i="10"/>
  <c r="CO6" i="10" l="1"/>
  <c r="CN4" i="10"/>
  <c r="CN5" i="10"/>
  <c r="CP6" i="10" l="1"/>
  <c r="CO4" i="10"/>
  <c r="CO5" i="10"/>
  <c r="CQ6" i="10" l="1"/>
  <c r="CP5" i="10"/>
  <c r="CP4" i="10"/>
  <c r="CQ5" i="10" l="1"/>
  <c r="CR6" i="10"/>
  <c r="CQ4" i="10"/>
  <c r="CR5" i="10" l="1"/>
  <c r="CS6" i="10"/>
  <c r="CR4" i="10"/>
  <c r="CS5" i="10" l="1"/>
  <c r="CT6" i="10"/>
  <c r="CS4" i="10"/>
  <c r="CT5" i="10" l="1"/>
  <c r="CU6" i="10"/>
  <c r="CT4" i="10"/>
  <c r="CV6" i="10" l="1"/>
  <c r="CU4" i="10"/>
  <c r="CU5" i="10"/>
  <c r="CV4" i="10" l="1"/>
  <c r="CV5" i="10"/>
  <c r="CW6" i="10"/>
  <c r="CW4" i="10" l="1"/>
  <c r="CW5" i="10"/>
  <c r="CX6" i="10"/>
  <c r="CX4" i="10" l="1"/>
  <c r="CY6" i="10"/>
  <c r="CX5" i="10"/>
  <c r="CZ6" i="10" l="1"/>
  <c r="CY4" i="10"/>
  <c r="CY5" i="10"/>
  <c r="DA6" i="10" l="1"/>
  <c r="CZ4" i="10"/>
  <c r="CZ5" i="10"/>
  <c r="DB6" i="10" l="1"/>
  <c r="DA5" i="10"/>
  <c r="DA4" i="10"/>
  <c r="DC6" i="10" l="1"/>
  <c r="DB5" i="10"/>
  <c r="DB4" i="10"/>
  <c r="DC5" i="10" l="1"/>
  <c r="DC4" i="10"/>
  <c r="DD6" i="10"/>
  <c r="DD4" i="10" l="1"/>
  <c r="DD5" i="10"/>
  <c r="DE6" i="10"/>
  <c r="DE4" i="10" l="1"/>
  <c r="DE5" i="10"/>
  <c r="DF6" i="10"/>
  <c r="DF4" i="10" l="1"/>
  <c r="DF5" i="10"/>
  <c r="DG6" i="10"/>
  <c r="DG4" i="10" l="1"/>
  <c r="DG5" i="10"/>
  <c r="DH6" i="10"/>
  <c r="DH5" i="10" l="1"/>
  <c r="DI6" i="10"/>
  <c r="DH4" i="10"/>
  <c r="DI5" i="10" l="1"/>
  <c r="DJ6" i="10"/>
  <c r="DI4" i="10"/>
  <c r="DK6" i="10" l="1"/>
  <c r="DJ4" i="10"/>
  <c r="DJ5" i="10"/>
  <c r="DL6" i="10" l="1"/>
  <c r="DK4" i="10"/>
  <c r="DK5" i="10"/>
  <c r="DM6" i="10" l="1"/>
  <c r="DL5" i="10"/>
  <c r="DL4" i="10"/>
  <c r="DM5" i="10" l="1"/>
  <c r="DN6" i="10"/>
  <c r="DM4" i="10"/>
  <c r="DN5" i="10" l="1"/>
  <c r="DO6" i="10"/>
  <c r="DN4" i="10"/>
  <c r="DO5" i="10" l="1"/>
  <c r="DP6" i="10"/>
  <c r="DO4" i="10"/>
  <c r="DP5" i="10" l="1"/>
  <c r="DQ6" i="10"/>
  <c r="DP4" i="10"/>
  <c r="DR6" i="10" l="1"/>
  <c r="DQ4" i="10"/>
  <c r="DQ5" i="10"/>
  <c r="DR4" i="10" l="1"/>
  <c r="DR5" i="10"/>
  <c r="DS6" i="10"/>
  <c r="DS4" i="10" l="1"/>
  <c r="DS5" i="10"/>
  <c r="DT6" i="10"/>
  <c r="DT4" i="10" l="1"/>
  <c r="DU6" i="10"/>
  <c r="DT5" i="10"/>
  <c r="DV6" i="10" l="1"/>
  <c r="DU4" i="10"/>
  <c r="DU5" i="10"/>
  <c r="DW6" i="10" l="1"/>
  <c r="DV4" i="10"/>
  <c r="DV5" i="10"/>
  <c r="DX6" i="10" l="1"/>
  <c r="DW5" i="10"/>
  <c r="DW4" i="10"/>
  <c r="DY6" i="10" l="1"/>
  <c r="DX5" i="10"/>
  <c r="DX4" i="10"/>
  <c r="DY5" i="10" l="1"/>
  <c r="DY4" i="10"/>
</calcChain>
</file>

<file path=xl/sharedStrings.xml><?xml version="1.0" encoding="utf-8"?>
<sst xmlns="http://schemas.openxmlformats.org/spreadsheetml/2006/main" count="700" uniqueCount="423">
  <si>
    <t>SW Version 이력 관리</t>
  </si>
  <si>
    <t>점검일자:</t>
  </si>
  <si>
    <t>총 점검 건수:</t>
  </si>
  <si>
    <t>정상:</t>
  </si>
  <si>
    <t>이상:</t>
  </si>
  <si>
    <t>확인중:</t>
  </si>
  <si>
    <t>점검 일자</t>
  </si>
  <si>
    <t>SW 버전</t>
  </si>
  <si>
    <t>점검 항목</t>
  </si>
  <si>
    <t>점검 내용</t>
  </si>
  <si>
    <t>요청자</t>
  </si>
  <si>
    <t>작업자</t>
  </si>
  <si>
    <t>점검 결과</t>
  </si>
  <si>
    <t>비고</t>
  </si>
  <si>
    <t>2026-06-20</t>
  </si>
  <si>
    <t>V1.0.0.1</t>
  </si>
  <si>
    <t>IO Check</t>
  </si>
  <si>
    <t>Ajin DI/DO 및 PLC BIT/WORD 수신 확인</t>
  </si>
  <si>
    <t>확인중</t>
  </si>
  <si>
    <t>PLC측 요청 후 점검</t>
  </si>
  <si>
    <t>PLC Interface</t>
  </si>
  <si>
    <t>Page/Recipe/Weld 핸드셰이크(M/D 70K)</t>
  </si>
  <si>
    <t>MX Component</t>
  </si>
  <si>
    <t>Scout Field 레시피 전환</t>
  </si>
  <si>
    <t>레시피축 stale 수정 검증</t>
  </si>
  <si>
    <t>정상</t>
  </si>
  <si>
    <t>현장 확인 완료</t>
  </si>
  <si>
    <t>2026-06-19</t>
  </si>
  <si>
    <t>Scout Field 페이지별 로드</t>
  </si>
  <si>
    <t>PageIndex 주입 정정</t>
  </si>
  <si>
    <t>Head Theta Interlock</t>
  </si>
  <si>
    <t>수평/수직 발진 인터락</t>
  </si>
  <si>
    <t>AjinIO.IsConnected</t>
  </si>
  <si>
    <t>연결 판정 반전 정정</t>
  </si>
  <si>
    <t>Scanner Calibration</t>
  </si>
  <si>
    <t>RTC Correction Table 적용</t>
  </si>
  <si>
    <t>Laser Gate 제어</t>
  </si>
  <si>
    <t>Core/Ring Gate ON/OFF 타이밍</t>
  </si>
  <si>
    <t>AutoRun 시퀀스</t>
  </si>
  <si>
    <t>SeqAutoRunPTOP 1사이클</t>
  </si>
  <si>
    <t>Recipe/Page 핸드셰이크 통합</t>
  </si>
  <si>
    <t>PAGE_REQ 단일 게이트로 Page·Recipe 통합 처리(시퀀스 무수정)</t>
  </si>
  <si>
    <t>25edd79</t>
  </si>
  <si>
    <t>2026-06-21</t>
  </si>
  <si>
    <t>Weld_01 Ready Resume (bit15)</t>
  </si>
  <si>
    <t>M70515/M70015 신규. PLC ON→Recipe/Page 확인 팝업+Auto→Manual+Resume. 가접 레시피21~24 재배치</t>
  </si>
  <si>
    <t>현장확정·e61e99f</t>
  </si>
  <si>
    <t>2026-06-22</t>
  </si>
  <si>
    <t>Recipe No 잔재값</t>
  </si>
  <si>
    <t>재폴링 널가드+PC_PAGE_NO 보존+새 Page 정상 처리</t>
  </si>
  <si>
    <t>159eda2</t>
  </si>
  <si>
    <t>Page 핸드셰이크 ACK</t>
  </si>
  <si>
    <t>페이지 ACK 정정 + Auto OFF 시 에코워드 조건부 초기화</t>
  </si>
  <si>
    <t>dd4f087</t>
  </si>
  <si>
    <t>PLC DeviceMap</t>
  </si>
  <si>
    <t>현장 확정 PLC DeviceMap CSV 반영</t>
  </si>
  <si>
    <t>d131ad9</t>
  </si>
  <si>
    <t>용접 전/후 Scout 핸드셰이크</t>
  </si>
  <si>
    <t>M70509 기반 용접 전/후 Scout 추가, Scout Complete 비트 400ms 펄스</t>
  </si>
  <si>
    <t>4f03a0a·f6da65f·5e01c9a</t>
  </si>
  <si>
    <t>2026-06-23</t>
  </si>
  <si>
    <t>Auto 발진 보정테이블 선택</t>
  </si>
  <si>
    <t>Auto 발진 직전 보정테이블(1) 선택 — 매뉴얼과 위치 정합</t>
  </si>
  <si>
    <t>020840e</t>
  </si>
  <si>
    <t>레시피 스캐너 카메라+모션 토글 창</t>
  </si>
  <si>
    <t>레시피 화면 스캐너 카메라/모션 토글 창(이벤트 구동) 추가</t>
  </si>
  <si>
    <t>4ed35cb</t>
  </si>
  <si>
    <t>레시피 Scout Normal Field 버튼</t>
  </si>
  <si>
    <t>Scout Normal 줄 3열(Field-Run-Stop) Field 버튼 추가·버튼 디자인/아이콘 통일</t>
  </si>
  <si>
    <t>3577023·d272d6e·a64dd12</t>
  </si>
  <si>
    <t>Auto 발진 셀 offset</t>
  </si>
  <si>
    <t>Auto 발진에 셀 offset 적용 — 매뉴얼과 정합</t>
  </si>
  <si>
    <t>90adf1d</t>
  </si>
  <si>
    <t>2026-06-24</t>
  </si>
  <si>
    <t>카메라 각도 기반 Laser offset</t>
  </si>
  <si>
    <t>카메라 각도(D70510) 기반 Laser 발진 offset 분기</t>
  </si>
  <si>
    <t>2871db6</t>
  </si>
  <si>
    <t>운영제어 세부 항목</t>
  </si>
  <si>
    <t>완료</t>
  </si>
  <si>
    <t>전체</t>
  </si>
  <si>
    <t>진행률</t>
  </si>
  <si>
    <t>항목</t>
  </si>
  <si>
    <t>우선 순위</t>
  </si>
  <si>
    <t>완료일정</t>
  </si>
  <si>
    <t>완료일</t>
  </si>
  <si>
    <t>Check</t>
  </si>
  <si>
    <t>PRI/협력사</t>
  </si>
  <si>
    <t>IO</t>
  </si>
  <si>
    <t>IO_List</t>
  </si>
  <si>
    <t>협력사</t>
  </si>
  <si>
    <t>Device</t>
  </si>
  <si>
    <t>Device_List</t>
  </si>
  <si>
    <t>Motor</t>
  </si>
  <si>
    <t>Motor_List</t>
  </si>
  <si>
    <t>Teaching</t>
  </si>
  <si>
    <t>Sequence</t>
  </si>
  <si>
    <t>Flow Chart Main</t>
  </si>
  <si>
    <t>FlowChart</t>
  </si>
  <si>
    <t>Manual (단동)</t>
  </si>
  <si>
    <t>Scanner Jog/Home</t>
  </si>
  <si>
    <t>UBISAM</t>
  </si>
  <si>
    <t>Laser Control(IO Gate)</t>
  </si>
  <si>
    <t>Model Finder</t>
  </si>
  <si>
    <t>Object Teaching</t>
  </si>
  <si>
    <t>Scout Field</t>
  </si>
  <si>
    <t>Power Calibration</t>
  </si>
  <si>
    <t>Auto (연동)</t>
  </si>
  <si>
    <t>Recipe 핸드셰이크</t>
  </si>
  <si>
    <t>Page 핸드셰이크</t>
  </si>
  <si>
    <t>Welding List Upload</t>
  </si>
  <si>
    <t>Weld 핸드셰이크(음극)</t>
  </si>
  <si>
    <t>Execute Welding</t>
  </si>
  <si>
    <t>U-Frame 가접(예정)</t>
  </si>
  <si>
    <t>Full (연동)</t>
  </si>
  <si>
    <t>AutoRun 1사이클</t>
  </si>
  <si>
    <t>Dry Run</t>
  </si>
  <si>
    <t>Safety</t>
  </si>
  <si>
    <t>Door Interlock</t>
  </si>
  <si>
    <t>EMO</t>
  </si>
  <si>
    <t>UI</t>
  </si>
  <si>
    <t>Main/AutoRun</t>
  </si>
  <si>
    <t>Teaching(Recipe)</t>
  </si>
  <si>
    <t>Setting</t>
  </si>
  <si>
    <t>PLC/IO Monitor</t>
  </si>
  <si>
    <t>Recipe 전환</t>
  </si>
  <si>
    <t>AutoRun</t>
  </si>
  <si>
    <t>Welding</t>
  </si>
  <si>
    <t>Monitoring</t>
  </si>
  <si>
    <t xml:space="preserve"> </t>
  </si>
  <si>
    <t>불필요</t>
  </si>
  <si>
    <t>Device List</t>
  </si>
  <si>
    <t>No</t>
  </si>
  <si>
    <t>Unit</t>
  </si>
  <si>
    <t>Unit Name</t>
  </si>
  <si>
    <t>Model Name</t>
  </si>
  <si>
    <t>용도</t>
  </si>
  <si>
    <t>통신방식</t>
  </si>
  <si>
    <t>담당</t>
  </si>
  <si>
    <t>Main</t>
  </si>
  <si>
    <t>PLC</t>
  </si>
  <si>
    <t>Mitsubishi Melsec</t>
  </si>
  <si>
    <t>상위 설비 제어/핸드셰이크</t>
  </si>
  <si>
    <t>MX Component(Ethernet)</t>
  </si>
  <si>
    <t>Laser Scanner</t>
  </si>
  <si>
    <t>RTC 기반 스캐너</t>
  </si>
  <si>
    <t>동적 레이저 스캐닝(용접)</t>
  </si>
  <si>
    <t>RTC(PCIe/Ethernet)</t>
  </si>
  <si>
    <t>모델 확인필요</t>
  </si>
  <si>
    <t>Laser</t>
  </si>
  <si>
    <t>TruPulse/TruFiber 계열</t>
  </si>
  <si>
    <t>용접 광원(Core/Ring)</t>
  </si>
  <si>
    <t>IO Gate(DO) 제어</t>
  </si>
  <si>
    <t>Digital IO</t>
  </si>
  <si>
    <t>Ajin(AJINEXTEK)</t>
  </si>
  <si>
    <t>DI/DO 입출력</t>
  </si>
  <si>
    <t>PCI 보드</t>
  </si>
  <si>
    <t>(옵션) OCT</t>
  </si>
  <si>
    <t>Trumpf OCT</t>
  </si>
  <si>
    <t>옵티컬 측정</t>
  </si>
  <si>
    <t>-</t>
  </si>
  <si>
    <t>현재 미사용</t>
  </si>
  <si>
    <t>(옵션) CellTracker</t>
  </si>
  <si>
    <t>셀 추적</t>
  </si>
  <si>
    <t>LIGHT1 (조명 컨트롤러)</t>
  </si>
  <si>
    <t>ELOOM EMINI</t>
  </si>
  <si>
    <t>비전/스카우트 조명 — 실제 조명 컨트롤러(H/W)</t>
  </si>
  <si>
    <t>Serial(RS-232)</t>
  </si>
  <si>
    <t>REMOTE 모드 컨트롤러. Light와 동일 COM 포트 연결 불가</t>
  </si>
  <si>
    <t>Light (수동 명령 I/F)</t>
  </si>
  <si>
    <t>ELOOM EMINI REMOTE Command</t>
  </si>
  <si>
    <t>컨트롤러 REMOTE 시 COMMAND 명령 송신(수동 조작용)</t>
  </si>
  <si>
    <t>Serial(RS-232, 19200-8-N-1)</t>
  </si>
  <si>
    <t>수동 조작 장비 I/F. LIGHT1과 별도 COM 포트(동일 번호 불가)</t>
  </si>
  <si>
    <t>Aurora 기능</t>
  </si>
  <si>
    <t>구분</t>
  </si>
  <si>
    <t>세부 항목</t>
  </si>
  <si>
    <t>상세 내용</t>
  </si>
  <si>
    <t>담당자</t>
  </si>
  <si>
    <t>완료여부</t>
  </si>
  <si>
    <t>수동</t>
  </si>
  <si>
    <t>Scanner</t>
  </si>
  <si>
    <t>Jog / Home</t>
  </si>
  <si>
    <t>스캐너 모션 수동 구동</t>
  </si>
  <si>
    <t>Laser Control</t>
  </si>
  <si>
    <t>IO Gate(Core/Ring) ON/OFF 수동 발진</t>
  </si>
  <si>
    <t>모델 위치 탐색</t>
  </si>
  <si>
    <t>레이어(페이지)별 용접 오브젝트 티칭</t>
  </si>
  <si>
    <t>페이지별 스카우트 필드 선택/저장</t>
  </si>
  <si>
    <t>Calibration</t>
  </si>
  <si>
    <t>RTC Correction Table 보정</t>
  </si>
  <si>
    <t>레이저 파워 보정</t>
  </si>
  <si>
    <t>자동</t>
  </si>
  <si>
    <t>Recipe</t>
  </si>
  <si>
    <t>Recipe 전환=PLC_PAGE_CHANGE_REQ 트리거 + PLC_RECIPE_NO 워드 (구 RECIPE_CHANGE bit 미사용·Scout로 덮어씀)</t>
  </si>
  <si>
    <t>260622: RECIPE_CHANGE bit 폐기</t>
  </si>
  <si>
    <t>Page</t>
  </si>
  <si>
    <t>PLC_PAGE_CHANGE_REQ→PC_PAGE_CHANGE_COMPLETE</t>
  </si>
  <si>
    <t>용접리스트</t>
  </si>
  <si>
    <t>Upload Welding List</t>
  </si>
  <si>
    <t>페이지 레이어 오브젝트→스캐너 리스트 업로드</t>
  </si>
  <si>
    <t>용접</t>
  </si>
  <si>
    <t>Weld 핸드셰이크(음극-)</t>
  </si>
  <si>
    <t>Ready/Busy/Complete</t>
  </si>
  <si>
    <t>Weld 핸드셰이크(양극+)</t>
  </si>
  <si>
    <t>현재 미사용(음극만 사용)</t>
  </si>
  <si>
    <t>Gate ON→Scanner ExecuteList→Gate OFF</t>
  </si>
  <si>
    <t>용접 전/후 Scout (가접)</t>
  </si>
  <si>
    <t>PLC Scout TRIGGER(M70509/M70510)→ScoutImage 실행→완료(M70009/M70010). 가접=Dot/짧은 Line pre-fix</t>
  </si>
  <si>
    <t>변경예정</t>
  </si>
  <si>
    <t>AutoRunPTOP 변경분(시나리오에 용접 전 ScoutImage 추가)</t>
  </si>
  <si>
    <t>SeqAutoRunPTOP</t>
  </si>
  <si>
    <t>메인 자동운전 1사이클</t>
  </si>
  <si>
    <t>추후 변경 예정(용접 전 ScoutImage + 전/후 이미지 저장)</t>
  </si>
  <si>
    <t>모니터링</t>
  </si>
  <si>
    <t>Alarm</t>
  </si>
  <si>
    <t>SeqAlarmMonitor</t>
  </si>
  <si>
    <t>알람 폴링</t>
  </si>
  <si>
    <t>Status</t>
  </si>
  <si>
    <t>SeqStatusMonitor</t>
  </si>
  <si>
    <t>상태 폴링</t>
  </si>
  <si>
    <t>PLCMonitor</t>
  </si>
  <si>
    <t>PLC Bit/Word 폴링</t>
  </si>
  <si>
    <t>Door</t>
  </si>
  <si>
    <t>도어 인터락(PLC)</t>
  </si>
  <si>
    <t>비상정지</t>
  </si>
  <si>
    <t>Main / AutoRun</t>
  </si>
  <si>
    <t>운전 화면(Run/Pause/Stop)</t>
  </si>
  <si>
    <t>PLC Bit/Word, IO Interface</t>
  </si>
  <si>
    <t>Device/Equipment Setting</t>
  </si>
  <si>
    <t>설정 화면</t>
  </si>
  <si>
    <t>CHECK</t>
  </si>
  <si>
    <t>날짜</t>
  </si>
  <si>
    <t>[BIT] PC→PLC (eBitOutput, M70000+)</t>
  </si>
  <si>
    <t>M</t>
  </si>
  <si>
    <t>M70000</t>
  </si>
  <si>
    <t>PC_LIVE_STATUS</t>
  </si>
  <si>
    <t>PC 생존</t>
  </si>
  <si>
    <t>M70001</t>
  </si>
  <si>
    <t>PC_AUTO_STATUS</t>
  </si>
  <si>
    <t>PC 자동상태</t>
  </si>
  <si>
    <t>M70002</t>
  </si>
  <si>
    <t>PC_AUTO_COMPLETE</t>
  </si>
  <si>
    <t>자동 완료</t>
  </si>
  <si>
    <t>M70003</t>
  </si>
  <si>
    <t>PC_MANUAL_COMPLETE</t>
  </si>
  <si>
    <t>수동 완료</t>
  </si>
  <si>
    <t>M70004</t>
  </si>
  <si>
    <t>PC_LIGHT_ALARM_STATUS</t>
  </si>
  <si>
    <t>경알람</t>
  </si>
  <si>
    <t>M70005</t>
  </si>
  <si>
    <t>PC_HEAVY_ALARM_STATUS</t>
  </si>
  <si>
    <t>중알람</t>
  </si>
  <si>
    <t>M70006</t>
  </si>
  <si>
    <t>PC_DOOR_INTERLOCK</t>
  </si>
  <si>
    <t>도어 인터락</t>
  </si>
  <si>
    <t>M70007</t>
  </si>
  <si>
    <t>PC_EMO_STATUS</t>
  </si>
  <si>
    <t>M70008</t>
  </si>
  <si>
    <t>PC_PAGE_CHANGE_COMPLETE</t>
  </si>
  <si>
    <t>페이지 변경 완료</t>
  </si>
  <si>
    <t>M70515</t>
  </si>
  <si>
    <t>PLC_WELD_READY_REQ</t>
  </si>
  <si>
    <t>[추가 BIT 260621] Weld_01 Ready / Resume (가변·가접)</t>
  </si>
  <si>
    <t>M70016</t>
  </si>
  <si>
    <t>PC_WELD_TRIGGER_ACK</t>
  </si>
  <si>
    <t>용접 트리거 ACK (구 ReadyACK·260621 rename)</t>
  </si>
  <si>
    <t>M70017</t>
  </si>
  <si>
    <t>PC_WELD_BUSY</t>
  </si>
  <si>
    <t>용접 진행</t>
  </si>
  <si>
    <t>M70018</t>
  </si>
  <si>
    <t>PC_WELD_COMPLETE</t>
  </si>
  <si>
    <t>용접 완료</t>
  </si>
  <si>
    <t>M70020</t>
  </si>
  <si>
    <t>PC_WELD_NG_JUDGE</t>
  </si>
  <si>
    <t>NG 판정</t>
  </si>
  <si>
    <t>M70037</t>
  </si>
  <si>
    <t>PC_RMS_PARAMETER_READ_REQUEST_ACK</t>
  </si>
  <si>
    <t>RMS Param Read ACK</t>
  </si>
  <si>
    <t>[BIT] PLC→PC (eBitInput, M70500+)</t>
  </si>
  <si>
    <t>M70500</t>
  </si>
  <si>
    <t>PLC_LIVE_STATUS</t>
  </si>
  <si>
    <t>PLC 생존</t>
  </si>
  <si>
    <t>M70501</t>
  </si>
  <si>
    <t>PLC_AUTO_STATUS</t>
  </si>
  <si>
    <t>자동 상태</t>
  </si>
  <si>
    <t>M70502</t>
  </si>
  <si>
    <t>PLC_AUTO_REQ</t>
  </si>
  <si>
    <t>자동 요청</t>
  </si>
  <si>
    <t>M70503</t>
  </si>
  <si>
    <t>PLC_MANUAL_REQ</t>
  </si>
  <si>
    <t>수동 요청</t>
  </si>
  <si>
    <t>M70504</t>
  </si>
  <si>
    <t>PLC_LIGHT_ALARM_STATUS</t>
  </si>
  <si>
    <t>M70505</t>
  </si>
  <si>
    <t>PLC_HEAVY_ALARM_STATUS</t>
  </si>
  <si>
    <t>M70506</t>
  </si>
  <si>
    <t>PLC_DOOR_INTERLOCK</t>
  </si>
  <si>
    <t>M70507</t>
  </si>
  <si>
    <t>PLC_EMO_STATUS</t>
  </si>
  <si>
    <t>M70508</t>
  </si>
  <si>
    <t>PLC_PAGE_CHANGE_REQ</t>
  </si>
  <si>
    <t>페이지 변경 요청</t>
  </si>
  <si>
    <t>M70509</t>
  </si>
  <si>
    <t>PLC_SCOUT_ENABLE</t>
  </si>
  <si>
    <t>Scout Enable(상시 ON 시 용접 전/후 Scout 게이팅), 구 Recipe_Change·260622</t>
  </si>
  <si>
    <t>M70516</t>
  </si>
  <si>
    <t>PLC_WELD_TRIGGER_REQ</t>
  </si>
  <si>
    <t>용접 트리거 요청 (구 Ready·260621 rename)</t>
  </si>
  <si>
    <t>M70517</t>
  </si>
  <si>
    <t>PLC_WELD_WAIT</t>
  </si>
  <si>
    <t>용접 대기</t>
  </si>
  <si>
    <t>M70518</t>
  </si>
  <si>
    <t>PLC_WELD_COMPLETE_ACK</t>
  </si>
  <si>
    <t>용접 완료 ACK</t>
  </si>
  <si>
    <t>M70530</t>
  </si>
  <si>
    <t>PLC_ALARM_RESET</t>
  </si>
  <si>
    <t>알람 리셋</t>
  </si>
  <si>
    <t>M70537</t>
  </si>
  <si>
    <t>PLC_RMS_PARAMETER_READ_REQUEST</t>
  </si>
  <si>
    <t>RMS Param Read 요청</t>
  </si>
  <si>
    <t>[WORD] PC→PLC (eWordOutput, D70000+)</t>
  </si>
  <si>
    <t>D</t>
  </si>
  <si>
    <t>D70000</t>
  </si>
  <si>
    <t>PC_ERROR_CODE</t>
  </si>
  <si>
    <t>에러코드</t>
  </si>
  <si>
    <t>D70001</t>
  </si>
  <si>
    <t>PC_PAGE_NO</t>
  </si>
  <si>
    <t>페이지 번호 에코</t>
  </si>
  <si>
    <t>D70002</t>
  </si>
  <si>
    <t>PC_RECIPE_NO</t>
  </si>
  <si>
    <t>레시피 번호 에코</t>
  </si>
  <si>
    <t>D70020</t>
  </si>
  <si>
    <t>PC_CELL_ID_01~10</t>
  </si>
  <si>
    <t>셀 ID(ASCII)</t>
  </si>
  <si>
    <t>D70030</t>
  </si>
  <si>
    <t>PC_LOT_ID_01~08</t>
  </si>
  <si>
    <t>로트 ID(ASCII)</t>
  </si>
  <si>
    <t>[WORD] PLC→PC (eWordInput, D70500+)</t>
  </si>
  <si>
    <t>D70500</t>
  </si>
  <si>
    <t>PLC_ERROR_CODE</t>
  </si>
  <si>
    <t>D70501</t>
  </si>
  <si>
    <t>PLC_PAGE_NO</t>
  </si>
  <si>
    <t>페이지 번호</t>
  </si>
  <si>
    <t>D70502</t>
  </si>
  <si>
    <t>PLC_RECIPE_NO</t>
  </si>
  <si>
    <t>레시피 번호</t>
  </si>
  <si>
    <t>D70503</t>
  </si>
  <si>
    <t>PLC_CURRENT_SLOT_NO</t>
  </si>
  <si>
    <t>현재 슬롯</t>
  </si>
  <si>
    <t>D70510</t>
  </si>
  <si>
    <t>HEAD_THETA_POSITION</t>
  </si>
  <si>
    <t>레이저 헤드 Theta(D70510)</t>
  </si>
  <si>
    <t>D70520</t>
  </si>
  <si>
    <t>PLC_CELL_ID_01~10</t>
  </si>
  <si>
    <t>D70530</t>
  </si>
  <si>
    <t>PLC_LOT_ID_01~08</t>
  </si>
  <si>
    <t>[DO] Ajin 하드웨어 (ePrismaticDOAddress)</t>
  </si>
  <si>
    <t>DO</t>
  </si>
  <si>
    <t>DO9</t>
  </si>
  <si>
    <t>CoreLaser_Control</t>
  </si>
  <si>
    <t>Core 레이저 Gate</t>
  </si>
  <si>
    <t>DO10</t>
  </si>
  <si>
    <t>CoreLaser_ErrorClearing</t>
  </si>
  <si>
    <t>Core 에러 클리어</t>
  </si>
  <si>
    <t>DO13</t>
  </si>
  <si>
    <t>RingLaser_Control</t>
  </si>
  <si>
    <t>Ring 레이저 Gate</t>
  </si>
  <si>
    <t>DO14</t>
  </si>
  <si>
    <t>RingLaser_ErrorClearing</t>
  </si>
  <si>
    <t>Ring 에러 클리어</t>
  </si>
  <si>
    <t>DO17</t>
  </si>
  <si>
    <t>EX_Red_Control</t>
  </si>
  <si>
    <t>가이드 Red</t>
  </si>
  <si>
    <t>UNIT</t>
  </si>
  <si>
    <t>(-)</t>
  </si>
  <si>
    <t>(H)</t>
  </si>
  <si>
    <t>(+)</t>
  </si>
  <si>
    <t>구동</t>
  </si>
  <si>
    <t>CPU</t>
  </si>
  <si>
    <t>Main PC</t>
  </si>
  <si>
    <t>(PLC측 제공 예정)</t>
  </si>
  <si>
    <t>스테이지 구동 PLC 담당 - 축 구성/제원 회신 대기</t>
  </si>
  <si>
    <t>PC는 스캐너/레이저 담당, Head Theta(D70510) 참조</t>
  </si>
  <si>
    <t>INDEX</t>
  </si>
  <si>
    <t>항목(Teaching Item)</t>
  </si>
  <si>
    <t>구분(Type)</t>
  </si>
  <si>
    <t>저장 위치/데이터</t>
  </si>
  <si>
    <t>Recipe Page Teaching</t>
  </si>
  <si>
    <t>Pos</t>
  </si>
  <si>
    <t>레시피 페이지별 용접 오브젝트 티칭</t>
  </si>
  <si>
    <t>페이지별 스카우트 필드 영역</t>
  </si>
  <si>
    <t>Scanner Origin</t>
  </si>
  <si>
    <t>Ready</t>
  </si>
  <si>
    <t>JumpAbs(0,0) 원점</t>
  </si>
  <si>
    <t>(스테이지 위치)</t>
  </si>
  <si>
    <t>PLC측 담당(회신 대기)</t>
  </si>
  <si>
    <t>시작일·종료일(yyyy-mm-dd)을 입력하면 막대가 자동으로 채워집니다. 타임라인 5월~8월(일 단위). 셋업·양산은 일정 미정.</t>
  </si>
  <si>
    <t>단계</t>
  </si>
  <si>
    <t>유형</t>
  </si>
  <si>
    <t>상태</t>
  </si>
  <si>
    <t>시작일</t>
  </si>
  <si>
    <t>종료일</t>
  </si>
  <si>
    <t>1. 분석/협의</t>
  </si>
  <si>
    <t>미팅</t>
  </si>
  <si>
    <t>진행 완료</t>
  </si>
  <si>
    <t>2. 설계</t>
  </si>
  <si>
    <t>설계</t>
  </si>
  <si>
    <t>업무 진행중</t>
  </si>
  <si>
    <t>3. 제작</t>
  </si>
  <si>
    <t>제작</t>
  </si>
  <si>
    <t>오창공장 이전 전 완료</t>
  </si>
  <si>
    <t>4. 셋업</t>
  </si>
  <si>
    <t>입고셋업</t>
  </si>
  <si>
    <t>해야 할 일</t>
  </si>
  <si>
    <t>5. 양산</t>
  </si>
  <si>
    <t>적용 및 모니터링</t>
  </si>
  <si>
    <t>이후 일정(미정)</t>
  </si>
  <si>
    <t>6. CS</t>
  </si>
  <si>
    <t>요청대응</t>
  </si>
  <si>
    <t>미정</t>
  </si>
  <si>
    <t>범례</t>
  </si>
  <si>
    <t>7/15 이후 오창공장, 날짜 미정</t>
    <phoneticPr fontId="23" type="noConversion"/>
  </si>
  <si>
    <t>LGES_오창_UNICELL_P2P_용접기_단동기 운영SW — 프로젝트 일정 (Gantt)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</si>
</sst>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-mm\-dd"/>
    <numFmt numFmtId="177" formatCode="mm&quot;월 &quot;dd&quot;일&quot;"/>
    <numFmt numFmtId="178" formatCode="yyyy/mm/dd;@"/>
    <numFmt numFmtId="179" formatCode="000"/>
    <numFmt numFmtId="180" formatCode="_-* #,##0_-;\-* #,##0_-;_-* \-_-;_-@_-"/>
    <numFmt numFmtId="181" formatCode="d"/>
  </numFmts>
  <fonts count="37">
    <font>
      <sz val="11"/>
      <color theme="1"/>
      <name val="맑은 고딕"/>
      <family val="2"/>
      <charset val="129"/>
    </font>
    <font>
      <u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</font>
    <font>
      <b/>
      <sz val="10"/>
      <name val="맑은 고딕"/>
      <family val="2"/>
      <charset val="129"/>
    </font>
    <font>
      <b/>
      <sz val="10"/>
      <color rgb="FF2E4057"/>
      <name val="Arial"/>
      <charset val="1"/>
    </font>
    <font>
      <b/>
      <sz val="10"/>
      <color rgb="FF198754"/>
      <name val="Arial"/>
      <charset val="1"/>
    </font>
    <font>
      <b/>
      <sz val="10"/>
      <color rgb="FFDC3545"/>
      <name val="Arial"/>
      <charset val="1"/>
    </font>
    <font>
      <b/>
      <sz val="10"/>
      <color rgb="FFFFC107"/>
      <name val="Arial"/>
      <charset val="1"/>
    </font>
    <font>
      <sz val="10"/>
      <name val="맑은 고딕"/>
      <family val="2"/>
      <charset val="129"/>
    </font>
    <font>
      <b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sz val="11"/>
      <color rgb="FFFF0000"/>
      <name val="LG스마트체2.0 Regular"/>
      <family val="3"/>
      <charset val="129"/>
    </font>
    <font>
      <sz val="10"/>
      <name val="굴림"/>
      <family val="3"/>
      <charset val="129"/>
    </font>
    <font>
      <u/>
      <sz val="10"/>
      <color theme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b/>
      <sz val="10"/>
      <name val="굴림"/>
      <family val="3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3"/>
      <name val="맑은 고딕"/>
      <family val="3"/>
      <charset val="129"/>
    </font>
    <font>
      <sz val="9"/>
      <color rgb="FF80808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color rgb="FFFFFFFF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</fonts>
  <fills count="18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AE3F3"/>
      </patternFill>
    </fill>
    <fill>
      <patternFill patternType="solid">
        <fgColor theme="0" tint="-0.34998626667073579"/>
        <bgColor rgb="FF9999FF"/>
      </patternFill>
    </fill>
    <fill>
      <patternFill patternType="solid">
        <fgColor theme="8" tint="0.79989013336588644"/>
        <bgColor rgb="FFDEEBF7"/>
      </patternFill>
    </fill>
    <fill>
      <patternFill patternType="solid">
        <fgColor theme="4" tint="0.79989013336588644"/>
        <bgColor rgb="FFDAE3F3"/>
      </patternFill>
    </fill>
    <fill>
      <patternFill patternType="solid">
        <fgColor theme="4" tint="0.59987182226020086"/>
        <bgColor rgb="FFC5D9F1"/>
      </patternFill>
    </fill>
    <fill>
      <patternFill patternType="solid">
        <fgColor rgb="FFD2ECD5"/>
        <bgColor rgb="FFDAE3F3"/>
      </patternFill>
    </fill>
    <fill>
      <patternFill patternType="solid">
        <fgColor theme="9" tint="0.39973143711661124"/>
        <bgColor rgb="FFBDD7EE"/>
      </patternFill>
    </fill>
    <fill>
      <patternFill patternType="solid">
        <fgColor rgb="FFFFFF00"/>
        <bgColor rgb="FFFFFF00"/>
      </patternFill>
    </fill>
    <fill>
      <patternFill patternType="solid">
        <fgColor rgb="FF305496"/>
      </patternFill>
    </fill>
    <fill>
      <patternFill patternType="solid">
        <fgColor rgb="FFA9D08E"/>
        <bgColor rgb="FFA9D08E"/>
      </patternFill>
    </fill>
    <fill>
      <patternFill patternType="solid">
        <fgColor rgb="FF8FAADC"/>
        <bgColor rgb="FF8FAADC"/>
      </patternFill>
    </fill>
    <fill>
      <patternFill patternType="solid">
        <fgColor rgb="FFD9D9D9"/>
        <bgColor rgb="FFD9D9D9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180" fontId="29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30"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4" borderId="0" xfId="0" applyFont="1" applyFill="1" applyAlignment="1"/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indent="1"/>
    </xf>
    <xf numFmtId="0" fontId="11" fillId="5" borderId="0" xfId="0" applyFont="1" applyFill="1" applyAlignment="1">
      <alignment horizontal="center"/>
    </xf>
    <xf numFmtId="0" fontId="12" fillId="4" borderId="0" xfId="0" applyFont="1" applyFill="1" applyAlignment="1">
      <alignment horizontal="left" indent="1"/>
    </xf>
    <xf numFmtId="0" fontId="12" fillId="4" borderId="0" xfId="0" applyFont="1" applyFill="1" applyAlignment="1"/>
    <xf numFmtId="0" fontId="12" fillId="4" borderId="0" xfId="0" applyFont="1" applyFill="1" applyAlignment="1">
      <alignment horizont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0" fontId="15" fillId="0" borderId="1" xfId="0" applyNumberFormat="1" applyFont="1" applyBorder="1" applyAlignment="1">
      <alignment vertical="center"/>
    </xf>
    <xf numFmtId="0" fontId="16" fillId="6" borderId="2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left" indent="1"/>
    </xf>
    <xf numFmtId="0" fontId="16" fillId="6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left" indent="1"/>
    </xf>
    <xf numFmtId="0" fontId="16" fillId="4" borderId="1" xfId="0" applyFont="1" applyFill="1" applyBorder="1" applyAlignment="1"/>
    <xf numFmtId="10" fontId="16" fillId="4" borderId="1" xfId="0" applyNumberFormat="1" applyFont="1" applyFill="1" applyBorder="1" applyAlignment="1"/>
    <xf numFmtId="10" fontId="16" fillId="4" borderId="1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 vertical="center" indent="1"/>
    </xf>
    <xf numFmtId="0" fontId="16" fillId="4" borderId="3" xfId="0" applyFont="1" applyFill="1" applyBorder="1" applyAlignment="1">
      <alignment horizontal="left" indent="1"/>
    </xf>
    <xf numFmtId="0" fontId="16" fillId="4" borderId="4" xfId="0" applyFont="1" applyFill="1" applyBorder="1" applyAlignment="1">
      <alignment horizontal="left" indent="1"/>
    </xf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5" xfId="0" applyFont="1" applyFill="1" applyBorder="1" applyAlignment="1">
      <alignment horizontal="left" indent="1"/>
    </xf>
    <xf numFmtId="0" fontId="16" fillId="4" borderId="6" xfId="0" applyFont="1" applyFill="1" applyBorder="1" applyAlignment="1"/>
    <xf numFmtId="0" fontId="16" fillId="4" borderId="4" xfId="0" applyFont="1" applyFill="1" applyBorder="1" applyAlignment="1"/>
    <xf numFmtId="0" fontId="19" fillId="0" borderId="1" xfId="0" applyFont="1" applyBorder="1" applyAlignment="1">
      <alignment horizontal="left" vertical="center" indent="1"/>
    </xf>
    <xf numFmtId="0" fontId="16" fillId="4" borderId="6" xfId="0" applyFont="1" applyFill="1" applyBorder="1" applyAlignment="1">
      <alignment horizontal="left" indent="1"/>
    </xf>
    <xf numFmtId="10" fontId="16" fillId="4" borderId="3" xfId="0" applyNumberFormat="1" applyFont="1" applyFill="1" applyBorder="1" applyAlignment="1"/>
    <xf numFmtId="0" fontId="16" fillId="4" borderId="1" xfId="0" applyFont="1" applyFill="1" applyBorder="1" applyAlignment="1">
      <alignment horizontal="left" indent="1"/>
    </xf>
    <xf numFmtId="10" fontId="16" fillId="4" borderId="7" xfId="0" applyNumberFormat="1" applyFont="1" applyFill="1" applyBorder="1" applyAlignment="1">
      <alignment horizontal="center"/>
    </xf>
    <xf numFmtId="10" fontId="16" fillId="4" borderId="8" xfId="0" applyNumberFormat="1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10" fontId="20" fillId="0" borderId="1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10" fontId="14" fillId="0" borderId="1" xfId="0" applyNumberFormat="1" applyFont="1" applyBorder="1" applyAlignment="1">
      <alignment vertical="center"/>
    </xf>
    <xf numFmtId="0" fontId="21" fillId="7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12" fillId="4" borderId="1" xfId="0" applyFont="1" applyFill="1" applyBorder="1" applyAlignment="1">
      <alignment horizontal="left" indent="1"/>
    </xf>
    <xf numFmtId="0" fontId="23" fillId="4" borderId="0" xfId="0" applyFont="1" applyFill="1" applyAlignment="1"/>
    <xf numFmtId="0" fontId="23" fillId="4" borderId="0" xfId="0" applyFont="1" applyFill="1" applyAlignment="1">
      <alignment horizontal="center" vertical="center"/>
    </xf>
    <xf numFmtId="0" fontId="23" fillId="0" borderId="0" xfId="0" applyFont="1" applyAlignment="1">
      <alignment horizontal="left" indent="1"/>
    </xf>
    <xf numFmtId="0" fontId="16" fillId="8" borderId="1" xfId="0" applyFont="1" applyFill="1" applyBorder="1" applyAlignment="1">
      <alignment horizontal="center" vertical="center"/>
    </xf>
    <xf numFmtId="0" fontId="25" fillId="4" borderId="0" xfId="0" applyFont="1" applyFill="1" applyAlignment="1"/>
    <xf numFmtId="0" fontId="16" fillId="0" borderId="0" xfId="0" applyFont="1" applyAlignment="1">
      <alignment horizontal="center" vertical="center"/>
    </xf>
    <xf numFmtId="0" fontId="23" fillId="0" borderId="0" xfId="0" applyFont="1" applyAlignment="1"/>
    <xf numFmtId="0" fontId="19" fillId="9" borderId="13" xfId="0" applyFont="1" applyFill="1" applyBorder="1" applyAlignment="1">
      <alignment horizontal="center" vertical="center"/>
    </xf>
    <xf numFmtId="0" fontId="16" fillId="9" borderId="14" xfId="0" applyFont="1" applyFill="1" applyBorder="1" applyAlignment="1">
      <alignment horizontal="left" vertical="center" indent="1"/>
    </xf>
    <xf numFmtId="0" fontId="16" fillId="9" borderId="14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vertical="center"/>
    </xf>
    <xf numFmtId="0" fontId="19" fillId="9" borderId="16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left" vertical="center" indent="1"/>
    </xf>
    <xf numFmtId="0" fontId="16" fillId="9" borderId="17" xfId="0" applyFont="1" applyFill="1" applyBorder="1" applyAlignment="1">
      <alignment horizontal="center" vertical="center"/>
    </xf>
    <xf numFmtId="0" fontId="16" fillId="9" borderId="18" xfId="0" applyFont="1" applyFill="1" applyBorder="1" applyAlignment="1">
      <alignment vertical="center"/>
    </xf>
    <xf numFmtId="0" fontId="16" fillId="9" borderId="17" xfId="0" applyFont="1" applyFill="1" applyBorder="1" applyAlignment="1">
      <alignment horizontal="left" vertical="center" wrapText="1" indent="1"/>
    </xf>
    <xf numFmtId="0" fontId="19" fillId="9" borderId="19" xfId="0" applyFont="1" applyFill="1" applyBorder="1" applyAlignment="1">
      <alignment horizontal="center" vertical="center"/>
    </xf>
    <xf numFmtId="0" fontId="16" fillId="9" borderId="20" xfId="0" applyFont="1" applyFill="1" applyBorder="1" applyAlignment="1">
      <alignment horizontal="left" vertical="center" indent="1"/>
    </xf>
    <xf numFmtId="0" fontId="16" fillId="9" borderId="20" xfId="0" applyFont="1" applyFill="1" applyBorder="1" applyAlignment="1">
      <alignment horizontal="center" vertical="center"/>
    </xf>
    <xf numFmtId="0" fontId="16" fillId="9" borderId="21" xfId="0" applyFont="1" applyFill="1" applyBorder="1" applyAlignment="1">
      <alignment vertical="center"/>
    </xf>
    <xf numFmtId="0" fontId="25" fillId="4" borderId="23" xfId="0" applyFont="1" applyFill="1" applyBorder="1" applyAlignment="1"/>
    <xf numFmtId="0" fontId="23" fillId="4" borderId="23" xfId="0" applyFont="1" applyFill="1" applyBorder="1" applyAlignment="1"/>
    <xf numFmtId="0" fontId="19" fillId="10" borderId="13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left" vertical="center" indent="1"/>
    </xf>
    <xf numFmtId="0" fontId="16" fillId="10" borderId="14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vertical="center"/>
    </xf>
    <xf numFmtId="0" fontId="19" fillId="10" borderId="16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left" vertical="center" indent="1"/>
    </xf>
    <xf numFmtId="0" fontId="16" fillId="10" borderId="17" xfId="0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0" fontId="16" fillId="10" borderId="18" xfId="0" applyFont="1" applyFill="1" applyBorder="1" applyAlignment="1"/>
    <xf numFmtId="0" fontId="19" fillId="10" borderId="19" xfId="0" applyFont="1" applyFill="1" applyBorder="1" applyAlignment="1">
      <alignment horizontal="center" vertical="center"/>
    </xf>
    <xf numFmtId="0" fontId="16" fillId="10" borderId="20" xfId="0" applyFont="1" applyFill="1" applyBorder="1" applyAlignment="1">
      <alignment horizontal="left" vertical="center" indent="1"/>
    </xf>
    <xf numFmtId="0" fontId="16" fillId="10" borderId="20" xfId="0" applyFont="1" applyFill="1" applyBorder="1" applyAlignment="1">
      <alignment horizontal="center" vertical="center"/>
    </xf>
    <xf numFmtId="0" fontId="16" fillId="10" borderId="21" xfId="0" applyFont="1" applyFill="1" applyBorder="1" applyAlignment="1"/>
    <xf numFmtId="0" fontId="16" fillId="9" borderId="15" xfId="0" applyFont="1" applyFill="1" applyBorder="1" applyAlignment="1"/>
    <xf numFmtId="0" fontId="16" fillId="9" borderId="18" xfId="0" applyFont="1" applyFill="1" applyBorder="1" applyAlignment="1"/>
    <xf numFmtId="0" fontId="18" fillId="9" borderId="17" xfId="0" applyFont="1" applyFill="1" applyBorder="1" applyAlignment="1">
      <alignment horizontal="left" vertical="center" indent="1"/>
    </xf>
    <xf numFmtId="0" fontId="16" fillId="9" borderId="21" xfId="0" applyFont="1" applyFill="1" applyBorder="1" applyAlignment="1"/>
    <xf numFmtId="0" fontId="16" fillId="10" borderId="15" xfId="0" applyFont="1" applyFill="1" applyBorder="1" applyAlignment="1"/>
    <xf numFmtId="0" fontId="18" fillId="9" borderId="13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left" vertical="center" indent="1"/>
    </xf>
    <xf numFmtId="0" fontId="18" fillId="9" borderId="15" xfId="0" applyFont="1" applyFill="1" applyBorder="1" applyAlignment="1">
      <alignment vertical="center"/>
    </xf>
    <xf numFmtId="0" fontId="18" fillId="9" borderId="16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vertical="center"/>
    </xf>
    <xf numFmtId="0" fontId="18" fillId="9" borderId="24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left" vertical="center" indent="1"/>
    </xf>
    <xf numFmtId="0" fontId="18" fillId="9" borderId="26" xfId="0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inden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/>
    <xf numFmtId="0" fontId="0" fillId="0" borderId="0" xfId="0" applyAlignment="1">
      <alignment horizontal="left" indent="1"/>
    </xf>
    <xf numFmtId="0" fontId="28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 shrinkToFit="1"/>
    </xf>
    <xf numFmtId="0" fontId="26" fillId="0" borderId="0" xfId="0" applyFont="1" applyAlignment="1">
      <alignment horizontal="left" vertical="center" indent="1"/>
    </xf>
    <xf numFmtId="0" fontId="25" fillId="0" borderId="0" xfId="0" applyFont="1" applyAlignment="1">
      <alignment vertical="center"/>
    </xf>
    <xf numFmtId="0" fontId="23" fillId="4" borderId="0" xfId="0" applyFont="1" applyFill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 shrinkToFit="1"/>
    </xf>
    <xf numFmtId="0" fontId="16" fillId="0" borderId="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center" vertical="center"/>
    </xf>
    <xf numFmtId="0" fontId="16" fillId="4" borderId="28" xfId="0" applyFont="1" applyFill="1" applyBorder="1" applyAlignment="1"/>
    <xf numFmtId="0" fontId="16" fillId="0" borderId="29" xfId="0" applyFont="1" applyBorder="1" applyAlignment="1">
      <alignment horizontal="center" vertical="center"/>
    </xf>
    <xf numFmtId="0" fontId="16" fillId="0" borderId="29" xfId="0" applyFont="1" applyBorder="1" applyAlignment="1">
      <alignment horizontal="left" vertical="center" indent="1" shrinkToFit="1"/>
    </xf>
    <xf numFmtId="0" fontId="16" fillId="0" borderId="29" xfId="0" applyFont="1" applyBorder="1" applyAlignment="1">
      <alignment horizontal="left" vertical="center" shrinkToFit="1"/>
    </xf>
    <xf numFmtId="0" fontId="19" fillId="0" borderId="29" xfId="0" applyFont="1" applyBorder="1" applyAlignment="1">
      <alignment horizontal="center" vertical="center"/>
    </xf>
    <xf numFmtId="0" fontId="16" fillId="4" borderId="30" xfId="0" applyFont="1" applyFill="1" applyBorder="1" applyAlignment="1"/>
    <xf numFmtId="0" fontId="12" fillId="1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/>
    <xf numFmtId="0" fontId="12" fillId="4" borderId="2" xfId="0" applyFont="1" applyFill="1" applyBorder="1" applyAlignment="1"/>
    <xf numFmtId="0" fontId="12" fillId="4" borderId="2" xfId="0" applyFont="1" applyFill="1" applyBorder="1" applyAlignment="1">
      <alignment horizontal="left" indent="1"/>
    </xf>
    <xf numFmtId="0" fontId="12" fillId="4" borderId="7" xfId="0" applyFont="1" applyFill="1" applyBorder="1" applyAlignment="1">
      <alignment horizontal="center"/>
    </xf>
    <xf numFmtId="0" fontId="12" fillId="4" borderId="7" xfId="0" applyFont="1" applyFill="1" applyBorder="1" applyAlignment="1"/>
    <xf numFmtId="0" fontId="10" fillId="4" borderId="1" xfId="0" applyFont="1" applyFill="1" applyBorder="1" applyAlignment="1"/>
    <xf numFmtId="0" fontId="12" fillId="4" borderId="2" xfId="0" applyFont="1" applyFill="1" applyBorder="1" applyAlignment="1">
      <alignment horizontal="center"/>
    </xf>
    <xf numFmtId="0" fontId="12" fillId="4" borderId="8" xfId="0" applyFont="1" applyFill="1" applyBorder="1" applyAlignment="1"/>
    <xf numFmtId="0" fontId="10" fillId="4" borderId="1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6" xfId="0" applyFont="1" applyFill="1" applyBorder="1" applyAlignment="1"/>
    <xf numFmtId="0" fontId="0" fillId="0" borderId="0" xfId="0" applyAlignment="1"/>
    <xf numFmtId="0" fontId="29" fillId="3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0" xfId="0" applyFont="1" applyAlignment="1"/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18" fillId="0" borderId="1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vertical="center"/>
    </xf>
    <xf numFmtId="178" fontId="23" fillId="4" borderId="0" xfId="0" applyNumberFormat="1" applyFont="1" applyFill="1" applyAlignment="1">
      <alignment horizontal="center" vertical="center"/>
    </xf>
    <xf numFmtId="179" fontId="18" fillId="9" borderId="14" xfId="0" applyNumberFormat="1" applyFont="1" applyFill="1" applyBorder="1" applyAlignment="1">
      <alignment horizontal="center" vertical="center" shrinkToFit="1"/>
    </xf>
    <xf numFmtId="178" fontId="16" fillId="9" borderId="14" xfId="0" applyNumberFormat="1" applyFont="1" applyFill="1" applyBorder="1" applyAlignment="1">
      <alignment horizontal="center" vertical="center"/>
    </xf>
    <xf numFmtId="179" fontId="18" fillId="9" borderId="17" xfId="0" applyNumberFormat="1" applyFont="1" applyFill="1" applyBorder="1" applyAlignment="1">
      <alignment horizontal="center" vertical="center" shrinkToFit="1"/>
    </xf>
    <xf numFmtId="178" fontId="16" fillId="9" borderId="17" xfId="0" applyNumberFormat="1" applyFont="1" applyFill="1" applyBorder="1" applyAlignment="1">
      <alignment horizontal="center" vertical="center"/>
    </xf>
    <xf numFmtId="179" fontId="18" fillId="9" borderId="20" xfId="0" applyNumberFormat="1" applyFont="1" applyFill="1" applyBorder="1" applyAlignment="1">
      <alignment horizontal="center" vertical="center" shrinkToFit="1"/>
    </xf>
    <xf numFmtId="178" fontId="16" fillId="9" borderId="20" xfId="0" applyNumberFormat="1" applyFont="1" applyFill="1" applyBorder="1" applyAlignment="1">
      <alignment horizontal="center" vertical="center"/>
    </xf>
    <xf numFmtId="179" fontId="18" fillId="10" borderId="14" xfId="0" applyNumberFormat="1" applyFont="1" applyFill="1" applyBorder="1" applyAlignment="1">
      <alignment horizontal="center" vertical="center" shrinkToFit="1"/>
    </xf>
    <xf numFmtId="178" fontId="16" fillId="10" borderId="14" xfId="0" applyNumberFormat="1" applyFont="1" applyFill="1" applyBorder="1" applyAlignment="1">
      <alignment horizontal="center" vertical="center"/>
    </xf>
    <xf numFmtId="179" fontId="18" fillId="10" borderId="17" xfId="0" applyNumberFormat="1" applyFont="1" applyFill="1" applyBorder="1" applyAlignment="1">
      <alignment horizontal="center" vertical="center" shrinkToFit="1"/>
    </xf>
    <xf numFmtId="178" fontId="16" fillId="10" borderId="17" xfId="0" applyNumberFormat="1" applyFont="1" applyFill="1" applyBorder="1" applyAlignment="1">
      <alignment horizontal="center" vertical="center"/>
    </xf>
    <xf numFmtId="179" fontId="18" fillId="10" borderId="20" xfId="0" applyNumberFormat="1" applyFont="1" applyFill="1" applyBorder="1" applyAlignment="1">
      <alignment horizontal="center" vertical="center" shrinkToFit="1"/>
    </xf>
    <xf numFmtId="178" fontId="16" fillId="10" borderId="20" xfId="0" applyNumberFormat="1" applyFont="1" applyFill="1" applyBorder="1" applyAlignment="1">
      <alignment horizontal="center" vertical="center"/>
    </xf>
    <xf numFmtId="178" fontId="18" fillId="9" borderId="14" xfId="0" applyNumberFormat="1" applyFont="1" applyFill="1" applyBorder="1" applyAlignment="1">
      <alignment horizontal="center" vertical="center"/>
    </xf>
    <xf numFmtId="178" fontId="18" fillId="9" borderId="17" xfId="0" applyNumberFormat="1" applyFont="1" applyFill="1" applyBorder="1" applyAlignment="1">
      <alignment horizontal="center" vertical="center"/>
    </xf>
    <xf numFmtId="178" fontId="18" fillId="9" borderId="25" xfId="0" applyNumberFormat="1" applyFont="1" applyFill="1" applyBorder="1" applyAlignment="1">
      <alignment horizontal="center" vertical="center"/>
    </xf>
    <xf numFmtId="179" fontId="27" fillId="0" borderId="0" xfId="0" applyNumberFormat="1" applyFont="1" applyAlignment="1">
      <alignment horizontal="center" vertical="center" shrinkToFit="1"/>
    </xf>
    <xf numFmtId="178" fontId="25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1" fillId="0" borderId="0" xfId="0" applyFont="1" applyAlignment="1"/>
    <xf numFmtId="0" fontId="34" fillId="14" borderId="45" xfId="0" applyFont="1" applyFill="1" applyBorder="1" applyAlignment="1">
      <alignment horizontal="left" vertical="center"/>
    </xf>
    <xf numFmtId="0" fontId="33" fillId="14" borderId="45" xfId="0" applyFont="1" applyFill="1" applyBorder="1" applyAlignment="1">
      <alignment horizontal="left" vertical="center"/>
    </xf>
    <xf numFmtId="181" fontId="33" fillId="0" borderId="45" xfId="0" applyNumberFormat="1" applyFont="1" applyBorder="1" applyAlignment="1">
      <alignment horizontal="center" vertical="center" wrapText="1"/>
    </xf>
    <xf numFmtId="0" fontId="35" fillId="0" borderId="45" xfId="0" applyFont="1" applyBorder="1" applyAlignment="1">
      <alignment horizontal="left" vertical="center"/>
    </xf>
    <xf numFmtId="0" fontId="35" fillId="0" borderId="45" xfId="0" applyFont="1" applyBorder="1" applyAlignment="1">
      <alignment horizontal="center" vertical="center" wrapText="1"/>
    </xf>
    <xf numFmtId="176" fontId="35" fillId="0" borderId="45" xfId="0" applyNumberFormat="1" applyFont="1" applyBorder="1" applyAlignment="1">
      <alignment horizontal="center" vertical="center" wrapText="1"/>
    </xf>
    <xf numFmtId="0" fontId="0" fillId="0" borderId="45" xfId="0" applyBorder="1" applyAlignment="1"/>
    <xf numFmtId="0" fontId="36" fillId="0" borderId="0" xfId="0" applyFont="1" applyAlignment="1"/>
    <xf numFmtId="0" fontId="0" fillId="15" borderId="45" xfId="0" applyFill="1" applyBorder="1" applyAlignment="1"/>
    <xf numFmtId="0" fontId="35" fillId="0" borderId="0" xfId="0" applyFont="1" applyAlignment="1"/>
    <xf numFmtId="0" fontId="0" fillId="16" borderId="45" xfId="0" applyFill="1" applyBorder="1" applyAlignment="1"/>
    <xf numFmtId="0" fontId="0" fillId="17" borderId="45" xfId="0" applyFill="1" applyBorder="1" applyAlignment="1"/>
    <xf numFmtId="0" fontId="5" fillId="0" borderId="1" xfId="0" applyFont="1" applyBorder="1" applyAlignment="1">
      <alignment horizontal="right" vertical="center"/>
    </xf>
    <xf numFmtId="0" fontId="0" fillId="0" borderId="3" xfId="0" applyBorder="1" applyAlignment="1"/>
    <xf numFmtId="0" fontId="5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16" fillId="4" borderId="1" xfId="0" applyFont="1" applyFill="1" applyBorder="1" applyAlignment="1">
      <alignment horizontal="center" vertical="center"/>
    </xf>
    <xf numFmtId="0" fontId="0" fillId="0" borderId="32" xfId="0" applyBorder="1" applyAlignment="1"/>
    <xf numFmtId="0" fontId="0" fillId="0" borderId="6" xfId="0" applyBorder="1" applyAlignment="1"/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31" xfId="0" applyBorder="1" applyAlignment="1"/>
    <xf numFmtId="0" fontId="0" fillId="0" borderId="33" xfId="0" applyBorder="1" applyAlignment="1"/>
    <xf numFmtId="0" fontId="14" fillId="0" borderId="1" xfId="0" applyFont="1" applyBorder="1" applyAlignment="1">
      <alignment horizontal="center" vertical="center"/>
    </xf>
    <xf numFmtId="0" fontId="19" fillId="9" borderId="12" xfId="0" applyFont="1" applyFill="1" applyBorder="1" applyAlignment="1">
      <alignment horizontal="center" vertical="center"/>
    </xf>
    <xf numFmtId="0" fontId="0" fillId="0" borderId="41" xfId="0" applyBorder="1" applyAlignment="1"/>
    <xf numFmtId="0" fontId="0" fillId="0" borderId="42" xfId="0" applyBorder="1" applyAlignment="1"/>
    <xf numFmtId="0" fontId="19" fillId="10" borderId="22" xfId="0" applyFont="1" applyFill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178" fontId="24" fillId="0" borderId="9" xfId="0" applyNumberFormat="1" applyFont="1" applyBorder="1" applyAlignment="1">
      <alignment horizontal="center" vertical="center"/>
    </xf>
    <xf numFmtId="0" fontId="0" fillId="0" borderId="34" xfId="0" applyBorder="1" applyAlignment="1"/>
    <xf numFmtId="0" fontId="0" fillId="0" borderId="35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5" xfId="0" applyBorder="1" applyAlignment="1"/>
    <xf numFmtId="0" fontId="19" fillId="9" borderId="22" xfId="0" applyFont="1" applyFill="1" applyBorder="1" applyAlignment="1">
      <alignment horizontal="center" vertical="center"/>
    </xf>
    <xf numFmtId="0" fontId="18" fillId="9" borderId="22" xfId="0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0" fillId="0" borderId="40" xfId="0" applyBorder="1" applyAlignment="1"/>
    <xf numFmtId="0" fontId="24" fillId="0" borderId="10" xfId="0" applyFont="1" applyBorder="1" applyAlignment="1">
      <alignment horizontal="center" vertical="center"/>
    </xf>
    <xf numFmtId="178" fontId="24" fillId="0" borderId="10" xfId="0" applyNumberFormat="1" applyFont="1" applyBorder="1" applyAlignment="1">
      <alignment horizontal="center" vertical="center"/>
    </xf>
    <xf numFmtId="0" fontId="18" fillId="12" borderId="27" xfId="0" applyFont="1" applyFill="1" applyBorder="1" applyAlignment="1">
      <alignment horizontal="center" vertical="center" wrapText="1"/>
    </xf>
    <xf numFmtId="0" fontId="0" fillId="0" borderId="43" xfId="0" applyBorder="1" applyAlignment="1"/>
    <xf numFmtId="0" fontId="0" fillId="0" borderId="44" xfId="0" applyBorder="1" applyAlignment="1"/>
    <xf numFmtId="0" fontId="32" fillId="14" borderId="45" xfId="0" applyFont="1" applyFill="1" applyBorder="1" applyAlignment="1">
      <alignment horizontal="center" vertical="center" wrapText="1"/>
    </xf>
    <xf numFmtId="0" fontId="28" fillId="0" borderId="45" xfId="0" applyFont="1" applyBorder="1" applyAlignment="1">
      <alignment horizontal="left" vertical="center"/>
    </xf>
  </cellXfs>
  <cellStyles count="5">
    <cellStyle name="Hyperlink 1" xfId="1" xr:uid="{00000000-0005-0000-0000-000001000000}"/>
    <cellStyle name="쉼표 [0] 2" xfId="2" xr:uid="{00000000-0005-0000-0000-000002000000}"/>
    <cellStyle name="표준" xfId="0" builtinId="0"/>
    <cellStyle name="표준 2" xfId="3" xr:uid="{00000000-0005-0000-0000-000003000000}"/>
    <cellStyle name="표준 3" xfId="4" xr:uid="{00000000-0005-0000-0000-000004000000}"/>
  </cellStyles>
  <dxfs count="15">
    <dxf>
      <fill>
        <patternFill patternType="solid">
          <fgColor rgb="FFD9D9D9"/>
          <bgColor rgb="FFD9D9D9"/>
        </patternFill>
      </fill>
    </dxf>
    <dxf>
      <fill>
        <patternFill patternType="solid">
          <fgColor rgb="FF8FAADC"/>
          <bgColor rgb="FF8FAADC"/>
        </patternFill>
      </fill>
    </dxf>
    <dxf>
      <fill>
        <patternFill patternType="solid">
          <fgColor rgb="FFA9D08E"/>
          <bgColor rgb="FFA9D08E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A9D18E"/>
      <rgbColor rgb="FF808080"/>
      <rgbColor rgb="FF9999FF"/>
      <rgbColor rgb="FFDC3545"/>
      <rgbColor rgb="FFEEECE1"/>
      <rgbColor rgb="FFDEEBF7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DAE3F3"/>
      <rgbColor rgb="FFD2ECD5"/>
      <rgbColor rgb="FFEEEEEE"/>
      <rgbColor rgb="FFBDD7EE"/>
      <rgbColor rgb="FFFF99CC"/>
      <rgbColor rgb="FFD9D9D9"/>
      <rgbColor rgb="FFF2DCDB"/>
      <rgbColor rgb="FF3366FF"/>
      <rgbColor rgb="FF33CCCC"/>
      <rgbColor rgb="FF99CC00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S13" sqref="S13"/>
    </sheetView>
  </sheetViews>
  <sheetFormatPr defaultRowHeight="17"/>
  <sheetData/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48576"/>
  <sheetViews>
    <sheetView topLeftCell="C1" zoomScaleNormal="100" workbookViewId="0">
      <pane ySplit="3" topLeftCell="A4" activePane="bottomLeft" state="frozen"/>
      <selection pane="bottomLeft" activeCell="I16" sqref="I16"/>
    </sheetView>
  </sheetViews>
  <sheetFormatPr defaultColWidth="8.4140625" defaultRowHeight="17"/>
  <cols>
    <col min="2" max="2" width="19.4140625" style="155" customWidth="1"/>
    <col min="3" max="3" width="8.33203125" style="155" customWidth="1"/>
    <col min="4" max="4" width="30.58203125" style="155" customWidth="1"/>
    <col min="5" max="5" width="90.75" style="155" customWidth="1"/>
    <col min="6" max="7" width="12" style="155" customWidth="1"/>
    <col min="9" max="9" width="24.25" style="151" bestFit="1" customWidth="1"/>
    <col min="11" max="11" width="10.58203125" style="155" customWidth="1"/>
    <col min="13" max="13" width="6.83203125" style="155" customWidth="1"/>
  </cols>
  <sheetData>
    <row r="1" spans="2:16" ht="16.5" customHeight="1">
      <c r="B1" s="196" t="s">
        <v>0</v>
      </c>
      <c r="C1" s="197"/>
      <c r="D1" s="197"/>
      <c r="E1" s="197"/>
      <c r="F1" s="197"/>
      <c r="G1" s="197"/>
      <c r="H1" s="197"/>
      <c r="I1" s="198"/>
      <c r="K1" s="195" t="s">
        <v>1</v>
      </c>
      <c r="L1" s="194"/>
      <c r="M1" s="157">
        <v>46197</v>
      </c>
      <c r="N1" s="193" t="s">
        <v>2</v>
      </c>
      <c r="O1" s="194"/>
      <c r="P1" s="1">
        <v>20</v>
      </c>
    </row>
    <row r="2" spans="2:16" ht="16.5" customHeight="1">
      <c r="B2" s="197"/>
      <c r="C2" s="197"/>
      <c r="D2" s="197"/>
      <c r="E2" s="197"/>
      <c r="F2" s="197"/>
      <c r="G2" s="197"/>
      <c r="H2" s="197"/>
      <c r="I2" s="198"/>
      <c r="K2" s="2" t="s">
        <v>3</v>
      </c>
      <c r="L2" s="3">
        <v>12</v>
      </c>
      <c r="M2" s="2" t="s">
        <v>4</v>
      </c>
      <c r="N2" s="4">
        <v>0</v>
      </c>
      <c r="O2" s="2" t="s">
        <v>5</v>
      </c>
      <c r="P2" s="5">
        <v>8</v>
      </c>
    </row>
    <row r="3" spans="2:16" ht="16.5" customHeight="1">
      <c r="B3" s="6" t="s">
        <v>6</v>
      </c>
      <c r="C3" s="6" t="s">
        <v>7</v>
      </c>
      <c r="D3" s="6" t="s">
        <v>8</v>
      </c>
      <c r="E3" s="6" t="s">
        <v>9</v>
      </c>
      <c r="F3" s="152" t="s">
        <v>10</v>
      </c>
      <c r="G3" s="152" t="s">
        <v>11</v>
      </c>
      <c r="H3" s="6" t="s">
        <v>12</v>
      </c>
      <c r="I3" s="6" t="s">
        <v>13</v>
      </c>
    </row>
    <row r="4" spans="2:16" ht="16.5" customHeight="1">
      <c r="B4" s="158" t="s">
        <v>14</v>
      </c>
      <c r="C4" s="7" t="s">
        <v>15</v>
      </c>
      <c r="D4" s="7" t="s">
        <v>16</v>
      </c>
      <c r="E4" s="7" t="s">
        <v>17</v>
      </c>
      <c r="F4" s="153"/>
      <c r="G4" s="153"/>
      <c r="H4" s="7" t="s">
        <v>18</v>
      </c>
      <c r="I4" s="7" t="s">
        <v>19</v>
      </c>
    </row>
    <row r="5" spans="2:16" ht="16.5" customHeight="1">
      <c r="B5" s="7" t="s">
        <v>14</v>
      </c>
      <c r="C5" s="7" t="s">
        <v>15</v>
      </c>
      <c r="D5" s="7" t="s">
        <v>20</v>
      </c>
      <c r="E5" s="7" t="s">
        <v>21</v>
      </c>
      <c r="F5" s="153"/>
      <c r="G5" s="153"/>
      <c r="H5" s="7" t="s">
        <v>18</v>
      </c>
      <c r="I5" s="7" t="s">
        <v>22</v>
      </c>
    </row>
    <row r="6" spans="2:16" ht="16.5" customHeight="1">
      <c r="B6" s="7" t="s">
        <v>14</v>
      </c>
      <c r="C6" s="7" t="s">
        <v>15</v>
      </c>
      <c r="D6" s="7" t="s">
        <v>23</v>
      </c>
      <c r="E6" s="7" t="s">
        <v>24</v>
      </c>
      <c r="F6" s="153"/>
      <c r="G6" s="153"/>
      <c r="H6" s="7" t="s">
        <v>25</v>
      </c>
      <c r="I6" s="7" t="s">
        <v>26</v>
      </c>
    </row>
    <row r="7" spans="2:16" ht="16.5" customHeight="1">
      <c r="B7" s="7" t="s">
        <v>27</v>
      </c>
      <c r="C7" s="7" t="s">
        <v>15</v>
      </c>
      <c r="D7" s="7" t="s">
        <v>28</v>
      </c>
      <c r="E7" s="7" t="s">
        <v>29</v>
      </c>
      <c r="F7" s="153"/>
      <c r="G7" s="153"/>
      <c r="H7" s="7" t="s">
        <v>25</v>
      </c>
      <c r="I7" s="7"/>
    </row>
    <row r="8" spans="2:16" ht="16.5" customHeight="1">
      <c r="B8" s="7" t="s">
        <v>27</v>
      </c>
      <c r="C8" s="7" t="s">
        <v>15</v>
      </c>
      <c r="D8" s="7" t="s">
        <v>30</v>
      </c>
      <c r="E8" s="7" t="s">
        <v>31</v>
      </c>
      <c r="F8" s="153"/>
      <c r="G8" s="153"/>
      <c r="H8" s="7" t="s">
        <v>25</v>
      </c>
      <c r="I8" s="7"/>
    </row>
    <row r="9" spans="2:16" ht="16.5" customHeight="1">
      <c r="B9" s="7" t="s">
        <v>27</v>
      </c>
      <c r="C9" s="7" t="s">
        <v>15</v>
      </c>
      <c r="D9" s="7" t="s">
        <v>32</v>
      </c>
      <c r="E9" s="7" t="s">
        <v>33</v>
      </c>
      <c r="F9" s="153"/>
      <c r="G9" s="153"/>
      <c r="H9" s="7" t="s">
        <v>25</v>
      </c>
      <c r="I9" s="7"/>
    </row>
    <row r="10" spans="2:16" ht="16.5" customHeight="1">
      <c r="B10" s="7"/>
      <c r="C10" s="7" t="s">
        <v>15</v>
      </c>
      <c r="D10" s="7" t="s">
        <v>34</v>
      </c>
      <c r="E10" s="7" t="s">
        <v>35</v>
      </c>
      <c r="F10" s="153"/>
      <c r="G10" s="153"/>
      <c r="H10" s="7" t="s">
        <v>18</v>
      </c>
      <c r="I10" s="7"/>
    </row>
    <row r="11" spans="2:16" ht="16.5" customHeight="1">
      <c r="B11" s="7"/>
      <c r="C11" s="7" t="s">
        <v>15</v>
      </c>
      <c r="D11" s="7" t="s">
        <v>36</v>
      </c>
      <c r="E11" s="7" t="s">
        <v>37</v>
      </c>
      <c r="F11" s="153"/>
      <c r="G11" s="153"/>
      <c r="H11" s="7" t="s">
        <v>18</v>
      </c>
      <c r="I11" s="7"/>
    </row>
    <row r="12" spans="2:16" ht="16.5" customHeight="1">
      <c r="B12" s="7"/>
      <c r="C12" s="7" t="s">
        <v>15</v>
      </c>
      <c r="D12" s="7" t="s">
        <v>38</v>
      </c>
      <c r="E12" s="7" t="s">
        <v>39</v>
      </c>
      <c r="F12" s="153"/>
      <c r="G12" s="153"/>
      <c r="H12" s="7" t="s">
        <v>18</v>
      </c>
      <c r="I12" s="7"/>
    </row>
    <row r="13" spans="2:16" ht="16.5" customHeight="1">
      <c r="B13" s="158" t="s">
        <v>14</v>
      </c>
      <c r="C13" s="7" t="s">
        <v>15</v>
      </c>
      <c r="D13" s="7" t="s">
        <v>40</v>
      </c>
      <c r="E13" s="7" t="s">
        <v>41</v>
      </c>
      <c r="F13" s="153"/>
      <c r="G13" s="153"/>
      <c r="H13" s="7" t="s">
        <v>25</v>
      </c>
      <c r="I13" s="7" t="s">
        <v>42</v>
      </c>
    </row>
    <row r="14" spans="2:16" ht="16.5" customHeight="1">
      <c r="B14" s="158" t="s">
        <v>43</v>
      </c>
      <c r="C14" s="7" t="s">
        <v>15</v>
      </c>
      <c r="D14" s="7" t="s">
        <v>44</v>
      </c>
      <c r="E14" s="7" t="s">
        <v>45</v>
      </c>
      <c r="F14" s="153"/>
      <c r="G14" s="153"/>
      <c r="H14" s="7" t="s">
        <v>25</v>
      </c>
      <c r="I14" s="7" t="s">
        <v>46</v>
      </c>
    </row>
    <row r="15" spans="2:16" ht="16.5" customHeight="1">
      <c r="B15" s="158" t="s">
        <v>47</v>
      </c>
      <c r="C15" s="7" t="s">
        <v>15</v>
      </c>
      <c r="D15" s="7" t="s">
        <v>48</v>
      </c>
      <c r="E15" s="7" t="s">
        <v>49</v>
      </c>
      <c r="F15" s="153"/>
      <c r="G15" s="153"/>
      <c r="H15" s="7" t="s">
        <v>25</v>
      </c>
      <c r="I15" s="7" t="s">
        <v>50</v>
      </c>
    </row>
    <row r="16" spans="2:16" ht="16.5" customHeight="1">
      <c r="B16" s="158" t="s">
        <v>47</v>
      </c>
      <c r="C16" s="7" t="s">
        <v>15</v>
      </c>
      <c r="D16" s="7" t="s">
        <v>51</v>
      </c>
      <c r="E16" s="7" t="s">
        <v>52</v>
      </c>
      <c r="F16" s="153"/>
      <c r="G16" s="153"/>
      <c r="H16" s="7" t="s">
        <v>25</v>
      </c>
      <c r="I16" s="7" t="s">
        <v>53</v>
      </c>
    </row>
    <row r="17" spans="2:9" ht="16.5" customHeight="1">
      <c r="B17" s="158" t="s">
        <v>47</v>
      </c>
      <c r="C17" s="7" t="s">
        <v>15</v>
      </c>
      <c r="D17" s="7" t="s">
        <v>54</v>
      </c>
      <c r="E17" s="7" t="s">
        <v>55</v>
      </c>
      <c r="F17" s="153"/>
      <c r="G17" s="153"/>
      <c r="H17" s="7" t="s">
        <v>25</v>
      </c>
      <c r="I17" s="7" t="s">
        <v>56</v>
      </c>
    </row>
    <row r="18" spans="2:9" ht="16.5" customHeight="1">
      <c r="B18" s="7" t="s">
        <v>47</v>
      </c>
      <c r="C18" s="7" t="s">
        <v>15</v>
      </c>
      <c r="D18" s="7" t="s">
        <v>57</v>
      </c>
      <c r="E18" s="7" t="s">
        <v>58</v>
      </c>
      <c r="F18" s="153"/>
      <c r="G18" s="153"/>
      <c r="H18" s="7" t="s">
        <v>25</v>
      </c>
      <c r="I18" s="7" t="s">
        <v>59</v>
      </c>
    </row>
    <row r="19" spans="2:9" ht="16.5" customHeight="1">
      <c r="B19" s="7" t="s">
        <v>60</v>
      </c>
      <c r="C19" s="7" t="s">
        <v>15</v>
      </c>
      <c r="D19" s="7" t="s">
        <v>61</v>
      </c>
      <c r="E19" s="7" t="s">
        <v>62</v>
      </c>
      <c r="F19" s="153"/>
      <c r="G19" s="153"/>
      <c r="H19" s="7" t="s">
        <v>18</v>
      </c>
      <c r="I19" s="7" t="s">
        <v>63</v>
      </c>
    </row>
    <row r="20" spans="2:9" ht="16.5" customHeight="1">
      <c r="B20" s="7" t="s">
        <v>60</v>
      </c>
      <c r="C20" s="7" t="s">
        <v>15</v>
      </c>
      <c r="D20" s="7" t="s">
        <v>64</v>
      </c>
      <c r="E20" s="7" t="s">
        <v>65</v>
      </c>
      <c r="F20" s="153"/>
      <c r="G20" s="153"/>
      <c r="H20" s="7" t="s">
        <v>25</v>
      </c>
      <c r="I20" s="7" t="s">
        <v>66</v>
      </c>
    </row>
    <row r="21" spans="2:9" ht="16.5" customHeight="1">
      <c r="B21" s="7" t="s">
        <v>60</v>
      </c>
      <c r="C21" s="7" t="s">
        <v>15</v>
      </c>
      <c r="D21" s="7" t="s">
        <v>67</v>
      </c>
      <c r="E21" s="7" t="s">
        <v>68</v>
      </c>
      <c r="F21" s="153"/>
      <c r="G21" s="153"/>
      <c r="H21" s="7" t="s">
        <v>25</v>
      </c>
      <c r="I21" s="7" t="s">
        <v>69</v>
      </c>
    </row>
    <row r="22" spans="2:9" ht="16.5" customHeight="1">
      <c r="B22" s="7" t="s">
        <v>60</v>
      </c>
      <c r="C22" s="7" t="s">
        <v>15</v>
      </c>
      <c r="D22" s="7" t="s">
        <v>70</v>
      </c>
      <c r="E22" s="7" t="s">
        <v>71</v>
      </c>
      <c r="F22" s="153"/>
      <c r="G22" s="153"/>
      <c r="H22" s="7" t="s">
        <v>18</v>
      </c>
      <c r="I22" s="7" t="s">
        <v>72</v>
      </c>
    </row>
    <row r="23" spans="2:9" ht="16.5" customHeight="1">
      <c r="B23" s="7" t="s">
        <v>73</v>
      </c>
      <c r="C23" s="7" t="s">
        <v>15</v>
      </c>
      <c r="D23" s="7" t="s">
        <v>74</v>
      </c>
      <c r="E23" s="7" t="s">
        <v>75</v>
      </c>
      <c r="F23" s="153"/>
      <c r="G23" s="153"/>
      <c r="H23" s="7" t="s">
        <v>18</v>
      </c>
      <c r="I23" s="7" t="s">
        <v>76</v>
      </c>
    </row>
    <row r="24" spans="2:9" ht="16.5" customHeight="1">
      <c r="B24" s="7"/>
      <c r="C24" s="7"/>
      <c r="D24" s="7"/>
      <c r="E24" s="7"/>
      <c r="F24" s="153"/>
      <c r="G24" s="153"/>
      <c r="H24" s="7"/>
      <c r="I24" s="7"/>
    </row>
    <row r="25" spans="2:9" ht="16.5" customHeight="1">
      <c r="B25" s="7"/>
      <c r="C25" s="7"/>
      <c r="D25" s="7"/>
      <c r="E25" s="7"/>
      <c r="F25" s="153"/>
      <c r="G25" s="153"/>
      <c r="H25" s="7"/>
      <c r="I25" s="7"/>
    </row>
    <row r="26" spans="2:9" ht="16.5" customHeight="1">
      <c r="B26" s="7"/>
      <c r="C26" s="7"/>
      <c r="D26" s="7"/>
      <c r="E26" s="7"/>
      <c r="F26" s="153"/>
      <c r="G26" s="153"/>
      <c r="H26" s="7"/>
      <c r="I26" s="7"/>
    </row>
    <row r="1048575" ht="12.75" customHeight="1"/>
    <row r="1048576" ht="12.75" customHeight="1"/>
  </sheetData>
  <mergeCells count="3">
    <mergeCell ref="N1:O1"/>
    <mergeCell ref="K1:L1"/>
    <mergeCell ref="B1:I2"/>
  </mergeCells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5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5" sqref="G15"/>
    </sheetView>
  </sheetViews>
  <sheetFormatPr defaultColWidth="9" defaultRowHeight="16"/>
  <cols>
    <col min="1" max="1" width="5.9140625" style="8" customWidth="1"/>
    <col min="2" max="2" width="18.33203125" style="9" customWidth="1"/>
    <col min="3" max="3" width="23" style="10" customWidth="1"/>
    <col min="4" max="7" width="9" style="8" customWidth="1"/>
    <col min="8" max="9" width="9.6640625" style="8" customWidth="1"/>
    <col min="10" max="10" width="9.6640625" style="9" customWidth="1"/>
    <col min="11" max="11" width="16.75" style="8" customWidth="1"/>
    <col min="12" max="14" width="9" style="8" customWidth="1"/>
    <col min="15" max="15" width="10.6640625" style="8" customWidth="1"/>
    <col min="16" max="16" width="28.9140625" style="8" customWidth="1"/>
    <col min="17" max="18" width="9" style="8" customWidth="1"/>
    <col min="19" max="16384" width="9" style="8"/>
  </cols>
  <sheetData>
    <row r="1" spans="2:15" ht="13.5" customHeight="1">
      <c r="B1" s="11" t="s">
        <v>77</v>
      </c>
      <c r="C1" s="12"/>
      <c r="D1" s="13"/>
      <c r="E1" s="13"/>
      <c r="F1" s="13"/>
      <c r="G1" s="13"/>
      <c r="H1" s="13"/>
      <c r="I1" s="13"/>
      <c r="J1" s="14"/>
      <c r="K1" s="13"/>
      <c r="L1" s="13"/>
      <c r="M1" s="15" t="s">
        <v>78</v>
      </c>
      <c r="N1" s="15" t="s">
        <v>79</v>
      </c>
      <c r="O1" s="15" t="s">
        <v>80</v>
      </c>
    </row>
    <row r="2" spans="2:15" ht="13.5" customHeight="1">
      <c r="B2" s="14"/>
      <c r="C2" s="12"/>
      <c r="D2" s="13"/>
      <c r="E2" s="13"/>
      <c r="F2" s="13"/>
      <c r="G2" s="13"/>
      <c r="H2" s="13"/>
      <c r="I2" s="13"/>
      <c r="J2" s="14"/>
      <c r="K2" s="13"/>
      <c r="L2" s="13"/>
      <c r="M2" s="16">
        <f>COUNTIF(I:I, 100%)</f>
        <v>20</v>
      </c>
      <c r="N2" s="16">
        <f>COUNTA(C:C)</f>
        <v>29</v>
      </c>
      <c r="O2" s="17">
        <f>AVERAGE(I5:I45)</f>
        <v>0.72557471264367812</v>
      </c>
    </row>
    <row r="3" spans="2:15" ht="12.75" customHeight="1">
      <c r="B3" s="14"/>
      <c r="C3" s="12"/>
      <c r="D3" s="13"/>
      <c r="E3" s="13"/>
      <c r="F3" s="13"/>
      <c r="G3" s="13">
        <f>SUM(G5:G45)</f>
        <v>41</v>
      </c>
      <c r="H3" s="13">
        <f>SUM(H5:H45)</f>
        <v>139</v>
      </c>
      <c r="I3" s="13"/>
      <c r="J3" s="14"/>
      <c r="K3" s="13"/>
      <c r="L3" s="13"/>
      <c r="M3" s="13"/>
      <c r="N3" s="13"/>
      <c r="O3" s="13"/>
    </row>
    <row r="4" spans="2:15" ht="12.75" customHeight="1">
      <c r="B4" s="18" t="s">
        <v>81</v>
      </c>
      <c r="C4" s="19"/>
      <c r="D4" s="20" t="s">
        <v>82</v>
      </c>
      <c r="E4" s="20" t="s">
        <v>83</v>
      </c>
      <c r="F4" s="20" t="s">
        <v>84</v>
      </c>
      <c r="G4" s="20" t="s">
        <v>78</v>
      </c>
      <c r="H4" s="20" t="s">
        <v>79</v>
      </c>
      <c r="I4" s="20" t="s">
        <v>85</v>
      </c>
      <c r="J4" s="20" t="s">
        <v>86</v>
      </c>
      <c r="K4" s="20" t="s">
        <v>13</v>
      </c>
      <c r="L4" s="13"/>
      <c r="M4" s="13"/>
      <c r="N4" s="13"/>
      <c r="O4" s="13"/>
    </row>
    <row r="5" spans="2:15" ht="15" customHeight="1">
      <c r="B5" s="21" t="s">
        <v>87</v>
      </c>
      <c r="C5" s="22" t="s">
        <v>88</v>
      </c>
      <c r="D5" s="23"/>
      <c r="E5" s="23"/>
      <c r="F5" s="23"/>
      <c r="G5" s="23">
        <f>'IO List'!J1</f>
        <v>0</v>
      </c>
      <c r="H5" s="23">
        <f>'IO List'!L1</f>
        <v>76</v>
      </c>
      <c r="I5" s="24">
        <f>'IO List'!L2</f>
        <v>0</v>
      </c>
      <c r="J5" s="25" t="s">
        <v>89</v>
      </c>
      <c r="K5" s="23"/>
      <c r="L5" s="13"/>
    </row>
    <row r="6" spans="2:15" ht="15" customHeight="1">
      <c r="B6" s="21" t="s">
        <v>90</v>
      </c>
      <c r="C6" s="22" t="s">
        <v>91</v>
      </c>
      <c r="D6" s="23"/>
      <c r="E6" s="23"/>
      <c r="F6" s="23"/>
      <c r="G6" s="23">
        <f>Device!L5</f>
        <v>0</v>
      </c>
      <c r="H6" s="23">
        <f>Device!N5</f>
        <v>8</v>
      </c>
      <c r="I6" s="24">
        <f>Device!O5</f>
        <v>0.25</v>
      </c>
      <c r="J6" s="25" t="s">
        <v>89</v>
      </c>
      <c r="K6" s="23"/>
      <c r="L6" s="13"/>
    </row>
    <row r="7" spans="2:15" ht="15" customHeight="1">
      <c r="B7" s="21" t="s">
        <v>92</v>
      </c>
      <c r="C7" s="22" t="s">
        <v>93</v>
      </c>
      <c r="D7" s="23"/>
      <c r="E7" s="23"/>
      <c r="F7" s="23"/>
      <c r="G7" s="23">
        <f>'Motor List'!O3</f>
        <v>0</v>
      </c>
      <c r="H7" s="23">
        <f>'Motor List'!Q3</f>
        <v>1</v>
      </c>
      <c r="I7" s="24">
        <f>'Motor List'!R3</f>
        <v>0</v>
      </c>
      <c r="J7" s="25" t="s">
        <v>89</v>
      </c>
      <c r="K7" s="23"/>
      <c r="L7" s="13"/>
    </row>
    <row r="8" spans="2:15" ht="15" customHeight="1">
      <c r="B8" s="21" t="s">
        <v>94</v>
      </c>
      <c r="C8" s="22" t="s">
        <v>94</v>
      </c>
      <c r="D8" s="23"/>
      <c r="E8" s="23"/>
      <c r="F8" s="23"/>
      <c r="G8" s="23">
        <f>'Pos Teaching'!J2</f>
        <v>0</v>
      </c>
      <c r="H8" s="23">
        <f>'Pos Teaching'!L2</f>
        <v>4</v>
      </c>
      <c r="I8" s="24">
        <f>'Pos Teaching'!M2</f>
        <v>0</v>
      </c>
      <c r="J8" s="25" t="s">
        <v>89</v>
      </c>
      <c r="K8" s="23"/>
      <c r="L8" s="13"/>
    </row>
    <row r="9" spans="2:15" ht="15" customHeight="1">
      <c r="B9" s="21" t="s">
        <v>95</v>
      </c>
      <c r="C9" s="22" t="s">
        <v>95</v>
      </c>
      <c r="D9" s="23"/>
      <c r="E9" s="23"/>
      <c r="F9" s="23"/>
      <c r="G9" s="23">
        <f>Sequence!M4</f>
        <v>19</v>
      </c>
      <c r="H9" s="23">
        <f>Sequence!O4</f>
        <v>24</v>
      </c>
      <c r="I9" s="24">
        <f>Sequence!P4</f>
        <v>0.79166666666666663</v>
      </c>
      <c r="J9" s="25" t="s">
        <v>89</v>
      </c>
      <c r="K9" s="23"/>
      <c r="L9" s="13"/>
    </row>
    <row r="10" spans="2:15" ht="15" customHeight="1">
      <c r="B10" s="21" t="s">
        <v>96</v>
      </c>
      <c r="C10" s="26" t="s">
        <v>97</v>
      </c>
      <c r="D10" s="23"/>
      <c r="E10" s="23"/>
      <c r="F10" s="23"/>
      <c r="G10" s="23">
        <f>FlowChart!F3</f>
        <v>3</v>
      </c>
      <c r="H10" s="23">
        <f>FlowChart!F2</f>
        <v>3</v>
      </c>
      <c r="I10" s="24">
        <f t="shared" ref="I10:I17" si="0">G10/H10</f>
        <v>1</v>
      </c>
      <c r="J10" s="25" t="s">
        <v>89</v>
      </c>
      <c r="K10" s="23"/>
      <c r="L10" s="13"/>
    </row>
    <row r="11" spans="2:15" ht="15" customHeight="1">
      <c r="B11" s="199" t="s">
        <v>98</v>
      </c>
      <c r="C11" s="27" t="s">
        <v>99</v>
      </c>
      <c r="D11" s="23"/>
      <c r="E11" s="23"/>
      <c r="F11" s="23"/>
      <c r="G11" s="23">
        <v>1</v>
      </c>
      <c r="H11" s="23">
        <v>1</v>
      </c>
      <c r="I11" s="24">
        <f t="shared" si="0"/>
        <v>1</v>
      </c>
      <c r="J11" s="25" t="s">
        <v>100</v>
      </c>
      <c r="K11" s="23"/>
      <c r="L11" s="13"/>
    </row>
    <row r="12" spans="2:15" ht="15" customHeight="1">
      <c r="B12" s="200"/>
      <c r="C12" s="27" t="s">
        <v>101</v>
      </c>
      <c r="D12" s="23"/>
      <c r="E12" s="23"/>
      <c r="F12" s="23"/>
      <c r="G12" s="23">
        <v>1</v>
      </c>
      <c r="H12" s="23">
        <v>1</v>
      </c>
      <c r="I12" s="24">
        <f t="shared" si="0"/>
        <v>1</v>
      </c>
      <c r="J12" s="25" t="s">
        <v>100</v>
      </c>
      <c r="K12" s="23"/>
      <c r="L12" s="13"/>
    </row>
    <row r="13" spans="2:15" ht="15" customHeight="1">
      <c r="B13" s="200"/>
      <c r="C13" s="27" t="s">
        <v>102</v>
      </c>
      <c r="D13" s="23"/>
      <c r="E13" s="23"/>
      <c r="F13" s="23"/>
      <c r="G13" s="23">
        <v>1</v>
      </c>
      <c r="H13" s="23">
        <v>1</v>
      </c>
      <c r="I13" s="24">
        <f t="shared" si="0"/>
        <v>1</v>
      </c>
      <c r="J13" s="25" t="s">
        <v>100</v>
      </c>
      <c r="K13" s="23"/>
      <c r="L13" s="13"/>
    </row>
    <row r="14" spans="2:15" ht="15" customHeight="1">
      <c r="B14" s="200"/>
      <c r="C14" s="27" t="s">
        <v>103</v>
      </c>
      <c r="D14" s="23"/>
      <c r="E14" s="23"/>
      <c r="F14" s="23"/>
      <c r="G14" s="23">
        <v>1</v>
      </c>
      <c r="H14" s="23">
        <v>1</v>
      </c>
      <c r="I14" s="24">
        <f t="shared" si="0"/>
        <v>1</v>
      </c>
      <c r="J14" s="25" t="s">
        <v>100</v>
      </c>
      <c r="K14" s="23"/>
      <c r="L14" s="13"/>
    </row>
    <row r="15" spans="2:15" ht="15" customHeight="1">
      <c r="B15" s="200"/>
      <c r="C15" s="28" t="s">
        <v>104</v>
      </c>
      <c r="D15" s="29"/>
      <c r="E15" s="29"/>
      <c r="F15" s="29"/>
      <c r="G15" s="23">
        <v>1</v>
      </c>
      <c r="H15" s="23">
        <v>1</v>
      </c>
      <c r="I15" s="24">
        <f t="shared" si="0"/>
        <v>1</v>
      </c>
      <c r="J15" s="25" t="s">
        <v>100</v>
      </c>
      <c r="K15" s="23"/>
      <c r="L15" s="13"/>
    </row>
    <row r="16" spans="2:15" ht="15" customHeight="1">
      <c r="B16" s="200"/>
      <c r="C16" s="27" t="s">
        <v>34</v>
      </c>
      <c r="D16" s="23"/>
      <c r="E16" s="23"/>
      <c r="F16" s="23"/>
      <c r="G16" s="23">
        <v>0</v>
      </c>
      <c r="H16" s="23">
        <v>1</v>
      </c>
      <c r="I16" s="24">
        <f t="shared" si="0"/>
        <v>0</v>
      </c>
      <c r="J16" s="25" t="s">
        <v>100</v>
      </c>
      <c r="K16" s="30"/>
      <c r="L16" s="13"/>
    </row>
    <row r="17" spans="2:12" ht="15" customHeight="1">
      <c r="B17" s="200"/>
      <c r="C17" s="28" t="s">
        <v>105</v>
      </c>
      <c r="D17" s="29"/>
      <c r="E17" s="29"/>
      <c r="F17" s="29"/>
      <c r="G17" s="29">
        <v>0</v>
      </c>
      <c r="H17" s="29">
        <v>1</v>
      </c>
      <c r="I17" s="24">
        <f t="shared" si="0"/>
        <v>0</v>
      </c>
      <c r="J17" s="25" t="s">
        <v>100</v>
      </c>
      <c r="K17" s="30"/>
      <c r="L17" s="13"/>
    </row>
    <row r="18" spans="2:12" ht="15" customHeight="1">
      <c r="B18" s="201"/>
      <c r="C18" s="27"/>
      <c r="D18" s="23"/>
      <c r="E18" s="23"/>
      <c r="F18" s="23"/>
      <c r="G18" s="23"/>
      <c r="H18" s="23"/>
      <c r="I18" s="24"/>
      <c r="J18" s="25"/>
      <c r="K18" s="30"/>
      <c r="L18" s="13"/>
    </row>
    <row r="19" spans="2:12" ht="15" customHeight="1">
      <c r="B19" s="199" t="s">
        <v>106</v>
      </c>
      <c r="C19" s="27" t="s">
        <v>107</v>
      </c>
      <c r="D19" s="23"/>
      <c r="E19" s="23"/>
      <c r="F19" s="23"/>
      <c r="G19" s="23">
        <v>1</v>
      </c>
      <c r="H19" s="23">
        <v>1</v>
      </c>
      <c r="I19" s="24">
        <f t="shared" ref="I19:I24" si="1">G19/H19</f>
        <v>1</v>
      </c>
      <c r="J19" s="25" t="s">
        <v>100</v>
      </c>
      <c r="K19" s="30"/>
      <c r="L19" s="13"/>
    </row>
    <row r="20" spans="2:12" ht="15" customHeight="1">
      <c r="B20" s="200"/>
      <c r="C20" s="27" t="s">
        <v>108</v>
      </c>
      <c r="D20" s="23"/>
      <c r="E20" s="23"/>
      <c r="F20" s="23"/>
      <c r="G20" s="23">
        <v>1</v>
      </c>
      <c r="H20" s="23">
        <v>1</v>
      </c>
      <c r="I20" s="24">
        <f t="shared" si="1"/>
        <v>1</v>
      </c>
      <c r="J20" s="25" t="s">
        <v>100</v>
      </c>
      <c r="K20" s="30"/>
      <c r="L20" s="13"/>
    </row>
    <row r="21" spans="2:12" ht="15" customHeight="1">
      <c r="B21" s="200"/>
      <c r="C21" s="27" t="s">
        <v>109</v>
      </c>
      <c r="D21" s="23"/>
      <c r="E21" s="23"/>
      <c r="F21" s="23"/>
      <c r="G21" s="23">
        <v>1</v>
      </c>
      <c r="H21" s="23">
        <v>1</v>
      </c>
      <c r="I21" s="24">
        <f t="shared" si="1"/>
        <v>1</v>
      </c>
      <c r="J21" s="25" t="s">
        <v>100</v>
      </c>
      <c r="K21" s="30"/>
      <c r="L21" s="13"/>
    </row>
    <row r="22" spans="2:12" ht="15" customHeight="1">
      <c r="B22" s="200"/>
      <c r="C22" s="27" t="s">
        <v>110</v>
      </c>
      <c r="D22" s="23"/>
      <c r="E22" s="23"/>
      <c r="F22" s="23"/>
      <c r="G22" s="23">
        <v>1</v>
      </c>
      <c r="H22" s="23">
        <v>1</v>
      </c>
      <c r="I22" s="24">
        <f t="shared" si="1"/>
        <v>1</v>
      </c>
      <c r="J22" s="25" t="s">
        <v>100</v>
      </c>
      <c r="K22" s="30"/>
      <c r="L22" s="13"/>
    </row>
    <row r="23" spans="2:12" ht="15" customHeight="1">
      <c r="B23" s="200"/>
      <c r="C23" s="27" t="s">
        <v>111</v>
      </c>
      <c r="D23" s="23"/>
      <c r="E23" s="23"/>
      <c r="F23" s="23"/>
      <c r="G23" s="23">
        <v>1</v>
      </c>
      <c r="H23" s="23">
        <v>1</v>
      </c>
      <c r="I23" s="24">
        <f t="shared" si="1"/>
        <v>1</v>
      </c>
      <c r="J23" s="25" t="s">
        <v>100</v>
      </c>
      <c r="K23" s="30"/>
      <c r="L23" s="13"/>
    </row>
    <row r="24" spans="2:12" ht="15" customHeight="1">
      <c r="B24" s="200"/>
      <c r="C24" s="27" t="s">
        <v>112</v>
      </c>
      <c r="D24" s="23"/>
      <c r="E24" s="23"/>
      <c r="F24" s="23"/>
      <c r="G24" s="23">
        <v>0</v>
      </c>
      <c r="H24" s="23">
        <v>1</v>
      </c>
      <c r="I24" s="24">
        <f t="shared" si="1"/>
        <v>0</v>
      </c>
      <c r="J24" s="25" t="s">
        <v>100</v>
      </c>
      <c r="K24" s="30"/>
      <c r="L24" s="13"/>
    </row>
    <row r="25" spans="2:12" ht="15" customHeight="1">
      <c r="B25" s="200"/>
      <c r="C25" s="27"/>
      <c r="D25" s="23"/>
      <c r="E25" s="23"/>
      <c r="F25" s="23"/>
      <c r="G25" s="23"/>
      <c r="H25" s="23"/>
      <c r="I25" s="24"/>
      <c r="J25" s="25"/>
      <c r="K25" s="30"/>
      <c r="L25" s="13"/>
    </row>
    <row r="26" spans="2:12" ht="15" customHeight="1">
      <c r="B26" s="200"/>
      <c r="C26" s="27"/>
      <c r="D26" s="23"/>
      <c r="E26" s="23"/>
      <c r="F26" s="23"/>
      <c r="G26" s="23"/>
      <c r="H26" s="23"/>
      <c r="I26" s="24"/>
      <c r="J26" s="25"/>
      <c r="K26" s="30"/>
      <c r="L26" s="13"/>
    </row>
    <row r="27" spans="2:12" ht="15" customHeight="1">
      <c r="B27" s="200"/>
      <c r="C27" s="27"/>
      <c r="D27" s="23"/>
      <c r="E27" s="23"/>
      <c r="F27" s="23"/>
      <c r="G27" s="23"/>
      <c r="H27" s="23"/>
      <c r="I27" s="24"/>
      <c r="J27" s="25"/>
      <c r="K27" s="30"/>
      <c r="L27" s="13"/>
    </row>
    <row r="28" spans="2:12" ht="15" customHeight="1">
      <c r="B28" s="200"/>
      <c r="C28" s="27"/>
      <c r="D28" s="23"/>
      <c r="E28" s="23"/>
      <c r="F28" s="23"/>
      <c r="G28" s="23"/>
      <c r="H28" s="23"/>
      <c r="I28" s="24"/>
      <c r="J28" s="25"/>
      <c r="K28" s="30"/>
      <c r="L28" s="13"/>
    </row>
    <row r="29" spans="2:12" ht="15" customHeight="1">
      <c r="B29" s="201"/>
      <c r="C29" s="27"/>
      <c r="D29" s="23"/>
      <c r="E29" s="23"/>
      <c r="F29" s="23"/>
      <c r="G29" s="23"/>
      <c r="H29" s="23"/>
      <c r="I29" s="24"/>
      <c r="J29" s="25"/>
      <c r="K29" s="30"/>
      <c r="L29" s="13"/>
    </row>
    <row r="30" spans="2:12" ht="15" customHeight="1">
      <c r="B30" s="202" t="s">
        <v>113</v>
      </c>
      <c r="C30" s="31" t="s">
        <v>114</v>
      </c>
      <c r="D30" s="32"/>
      <c r="E30" s="32"/>
      <c r="F30" s="32"/>
      <c r="G30" s="32">
        <v>1</v>
      </c>
      <c r="H30" s="32">
        <v>1</v>
      </c>
      <c r="I30" s="24">
        <f>G30/H30</f>
        <v>1</v>
      </c>
      <c r="J30" s="25" t="s">
        <v>100</v>
      </c>
      <c r="K30" s="33"/>
      <c r="L30" s="13"/>
    </row>
    <row r="31" spans="2:12" ht="15" customHeight="1">
      <c r="B31" s="200"/>
      <c r="C31" s="27" t="s">
        <v>115</v>
      </c>
      <c r="D31" s="23"/>
      <c r="E31" s="23"/>
      <c r="F31" s="23"/>
      <c r="G31" s="23">
        <v>0</v>
      </c>
      <c r="H31" s="23">
        <v>1</v>
      </c>
      <c r="I31" s="24">
        <f>G31/H31</f>
        <v>0</v>
      </c>
      <c r="J31" s="25" t="s">
        <v>100</v>
      </c>
      <c r="K31" s="23"/>
      <c r="L31" s="13"/>
    </row>
    <row r="32" spans="2:12" ht="15" customHeight="1">
      <c r="B32" s="200"/>
      <c r="C32" s="27"/>
      <c r="D32" s="23"/>
      <c r="E32" s="23"/>
      <c r="F32" s="23"/>
      <c r="G32" s="23"/>
      <c r="H32" s="23"/>
      <c r="I32" s="24"/>
      <c r="J32" s="25"/>
      <c r="K32" s="159"/>
      <c r="L32" s="13"/>
    </row>
    <row r="33" spans="2:15" ht="15" customHeight="1">
      <c r="B33" s="200"/>
      <c r="C33" s="27"/>
      <c r="D33" s="23"/>
      <c r="E33" s="23"/>
      <c r="F33" s="23"/>
      <c r="G33" s="23"/>
      <c r="H33" s="23"/>
      <c r="I33" s="24"/>
      <c r="J33" s="25"/>
      <c r="K33" s="159"/>
      <c r="L33" s="13"/>
    </row>
    <row r="34" spans="2:15" ht="15" customHeight="1">
      <c r="B34" s="201"/>
      <c r="C34" s="28"/>
      <c r="D34" s="29"/>
      <c r="E34" s="29"/>
      <c r="F34" s="29"/>
      <c r="G34" s="29"/>
      <c r="H34" s="29"/>
      <c r="I34" s="24"/>
      <c r="J34" s="25"/>
      <c r="K34" s="159"/>
      <c r="L34" s="13"/>
    </row>
    <row r="35" spans="2:15" ht="15" customHeight="1">
      <c r="B35" s="203" t="s">
        <v>116</v>
      </c>
      <c r="C35" s="34" t="s">
        <v>117</v>
      </c>
      <c r="D35" s="30"/>
      <c r="E35" s="23"/>
      <c r="F35" s="23"/>
      <c r="G35" s="23">
        <v>1</v>
      </c>
      <c r="H35" s="23">
        <v>1</v>
      </c>
      <c r="I35" s="24">
        <f>G35/H35</f>
        <v>1</v>
      </c>
      <c r="J35" s="25" t="s">
        <v>100</v>
      </c>
      <c r="K35" s="159"/>
      <c r="L35" s="13"/>
    </row>
    <row r="36" spans="2:15" ht="15" customHeight="1">
      <c r="B36" s="204"/>
      <c r="C36" s="34" t="s">
        <v>118</v>
      </c>
      <c r="D36" s="30"/>
      <c r="E36" s="23"/>
      <c r="F36" s="23"/>
      <c r="G36" s="23">
        <v>1</v>
      </c>
      <c r="H36" s="23">
        <v>1</v>
      </c>
      <c r="I36" s="24">
        <f>G36/H36</f>
        <v>1</v>
      </c>
      <c r="J36" s="25" t="s">
        <v>100</v>
      </c>
      <c r="K36" s="159"/>
      <c r="L36" s="13"/>
    </row>
    <row r="37" spans="2:15" ht="15" customHeight="1">
      <c r="B37" s="204"/>
      <c r="C37" s="34" t="s">
        <v>30</v>
      </c>
      <c r="D37" s="30"/>
      <c r="E37" s="23"/>
      <c r="F37" s="23"/>
      <c r="G37" s="23">
        <v>1</v>
      </c>
      <c r="H37" s="23">
        <v>1</v>
      </c>
      <c r="I37" s="24">
        <f>G37/H37</f>
        <v>1</v>
      </c>
      <c r="J37" s="25" t="s">
        <v>100</v>
      </c>
      <c r="K37" s="159"/>
      <c r="L37" s="13"/>
      <c r="M37" s="13"/>
      <c r="N37" s="13"/>
      <c r="O37" s="13"/>
    </row>
    <row r="38" spans="2:15" ht="15" customHeight="1">
      <c r="B38" s="204"/>
      <c r="C38" s="35"/>
      <c r="D38" s="23"/>
      <c r="E38" s="23"/>
      <c r="F38" s="23"/>
      <c r="G38" s="23"/>
      <c r="H38" s="23"/>
      <c r="I38" s="36"/>
      <c r="J38" s="25"/>
      <c r="K38" s="159"/>
      <c r="L38" s="13"/>
      <c r="M38" s="13"/>
      <c r="N38" s="13"/>
      <c r="O38" s="13"/>
    </row>
    <row r="39" spans="2:15" ht="15" customHeight="1">
      <c r="B39" s="205"/>
      <c r="C39" s="37"/>
      <c r="D39" s="23"/>
      <c r="E39" s="23"/>
      <c r="F39" s="23"/>
      <c r="G39" s="23"/>
      <c r="H39" s="23"/>
      <c r="I39" s="36"/>
      <c r="J39" s="25"/>
      <c r="K39" s="159"/>
      <c r="L39" s="13"/>
      <c r="M39" s="13"/>
      <c r="N39" s="13"/>
      <c r="O39" s="13"/>
    </row>
    <row r="40" spans="2:15" ht="15" customHeight="1">
      <c r="B40" s="199" t="s">
        <v>119</v>
      </c>
      <c r="C40" s="31" t="s">
        <v>120</v>
      </c>
      <c r="D40" s="32"/>
      <c r="E40" s="32"/>
      <c r="F40" s="32"/>
      <c r="G40" s="32">
        <v>1</v>
      </c>
      <c r="H40" s="32">
        <v>1</v>
      </c>
      <c r="I40" s="24">
        <f>G40/H40</f>
        <v>1</v>
      </c>
      <c r="J40" s="25" t="s">
        <v>100</v>
      </c>
      <c r="K40" s="159"/>
    </row>
    <row r="41" spans="2:15" ht="15" customHeight="1">
      <c r="B41" s="200"/>
      <c r="C41" s="27" t="s">
        <v>121</v>
      </c>
      <c r="D41" s="23"/>
      <c r="E41" s="23"/>
      <c r="F41" s="23"/>
      <c r="G41" s="32">
        <v>1</v>
      </c>
      <c r="H41" s="32">
        <v>1</v>
      </c>
      <c r="I41" s="24">
        <f>G41/H41</f>
        <v>1</v>
      </c>
      <c r="J41" s="25" t="s">
        <v>100</v>
      </c>
      <c r="K41" s="159"/>
    </row>
    <row r="42" spans="2:15" ht="15" customHeight="1">
      <c r="B42" s="200"/>
      <c r="C42" s="27" t="s">
        <v>122</v>
      </c>
      <c r="D42" s="23"/>
      <c r="E42" s="23"/>
      <c r="F42" s="23"/>
      <c r="G42" s="32">
        <v>1</v>
      </c>
      <c r="H42" s="32">
        <v>1</v>
      </c>
      <c r="I42" s="24">
        <f>G42/H42</f>
        <v>1</v>
      </c>
      <c r="J42" s="38" t="s">
        <v>100</v>
      </c>
      <c r="K42" s="159"/>
    </row>
    <row r="43" spans="2:15" ht="15" customHeight="1">
      <c r="B43" s="200"/>
      <c r="C43" s="27" t="s">
        <v>123</v>
      </c>
      <c r="D43" s="23"/>
      <c r="E43" s="23"/>
      <c r="F43" s="23"/>
      <c r="G43" s="32">
        <v>1</v>
      </c>
      <c r="H43" s="32">
        <v>1</v>
      </c>
      <c r="I43" s="24">
        <f>G43/H43</f>
        <v>1</v>
      </c>
      <c r="J43" s="38" t="s">
        <v>100</v>
      </c>
      <c r="K43" s="159"/>
    </row>
    <row r="44" spans="2:15" ht="15" customHeight="1">
      <c r="B44" s="200"/>
      <c r="C44" s="27" t="s">
        <v>124</v>
      </c>
      <c r="D44" s="23"/>
      <c r="E44" s="23"/>
      <c r="F44" s="23"/>
      <c r="G44" s="32">
        <v>1</v>
      </c>
      <c r="H44" s="32">
        <v>1</v>
      </c>
      <c r="I44" s="24">
        <f>G44/H44</f>
        <v>1</v>
      </c>
      <c r="J44" s="38" t="s">
        <v>100</v>
      </c>
      <c r="K44" s="159"/>
    </row>
    <row r="45" spans="2:15" ht="15" customHeight="1">
      <c r="B45" s="200"/>
      <c r="C45" s="27"/>
      <c r="D45" s="23"/>
      <c r="E45" s="23"/>
      <c r="F45" s="23"/>
      <c r="G45" s="32"/>
      <c r="H45" s="32"/>
      <c r="I45" s="24"/>
      <c r="J45" s="38"/>
      <c r="K45" s="23"/>
    </row>
    <row r="46" spans="2:15" ht="15" customHeight="1">
      <c r="B46" s="200"/>
      <c r="C46" s="27"/>
      <c r="D46" s="23"/>
      <c r="E46" s="23"/>
      <c r="F46" s="23"/>
      <c r="G46" s="32"/>
      <c r="H46" s="32"/>
      <c r="I46" s="24"/>
      <c r="J46" s="38"/>
      <c r="K46" s="23"/>
    </row>
    <row r="47" spans="2:15" ht="15" customHeight="1">
      <c r="B47" s="200"/>
      <c r="C47" s="27"/>
      <c r="D47" s="23"/>
      <c r="E47" s="23"/>
      <c r="F47" s="23"/>
      <c r="G47" s="32"/>
      <c r="H47" s="32"/>
      <c r="I47" s="24"/>
      <c r="J47" s="38"/>
      <c r="K47" s="23"/>
    </row>
    <row r="48" spans="2:15" ht="15" customHeight="1">
      <c r="B48" s="200"/>
      <c r="C48" s="27"/>
      <c r="D48" s="23"/>
      <c r="E48" s="23"/>
      <c r="F48" s="23"/>
      <c r="G48" s="32"/>
      <c r="H48" s="32"/>
      <c r="I48" s="24"/>
      <c r="J48" s="38"/>
      <c r="K48" s="23"/>
    </row>
    <row r="49" spans="2:11" ht="15" customHeight="1">
      <c r="B49" s="200"/>
      <c r="C49" s="28"/>
      <c r="D49" s="29"/>
      <c r="E49" s="29"/>
      <c r="F49" s="29"/>
      <c r="G49" s="32"/>
      <c r="H49" s="32"/>
      <c r="I49" s="24"/>
      <c r="J49" s="39"/>
      <c r="K49" s="23"/>
    </row>
    <row r="50" spans="2:11" ht="15" customHeight="1">
      <c r="B50" s="200"/>
      <c r="C50" s="27"/>
      <c r="D50" s="23"/>
      <c r="E50" s="23"/>
      <c r="F50" s="23"/>
      <c r="G50" s="23"/>
      <c r="H50" s="23"/>
      <c r="I50" s="23"/>
      <c r="J50" s="40"/>
      <c r="K50" s="23"/>
    </row>
    <row r="51" spans="2:11" ht="15" customHeight="1">
      <c r="B51" s="201"/>
      <c r="C51" s="27"/>
      <c r="D51" s="23"/>
      <c r="E51" s="23"/>
      <c r="F51" s="23"/>
      <c r="G51" s="23"/>
      <c r="H51" s="23"/>
      <c r="I51" s="23"/>
      <c r="J51" s="40"/>
      <c r="K51" s="23"/>
    </row>
  </sheetData>
  <mergeCells count="5">
    <mergeCell ref="B40:B51"/>
    <mergeCell ref="B30:B34"/>
    <mergeCell ref="B19:B29"/>
    <mergeCell ref="B11:B18"/>
    <mergeCell ref="B35:B39"/>
  </mergeCells>
  <phoneticPr fontId="23" type="noConversion"/>
  <hyperlinks>
    <hyperlink ref="C5" location="'IO List'!A1" display="IO_List" xr:uid="{00000000-0004-0000-0200-000000000000}"/>
    <hyperlink ref="C6" location="LeakTester_Device!A1" display="Device_List" xr:uid="{00000000-0004-0000-0200-000001000000}"/>
    <hyperlink ref="C7" location="'Motor List'!A1" display="Motor_List" xr:uid="{00000000-0004-0000-0200-000002000000}"/>
    <hyperlink ref="C8" location="'Pos Teaching'!A1" display="Teaching" xr:uid="{00000000-0004-0000-0200-000003000000}"/>
    <hyperlink ref="C9" location="'LeakTester Sequence'!A1" display="Sequence" xr:uid="{00000000-0004-0000-0200-000004000000}"/>
    <hyperlink ref="C10" location="'FlowChart(Main)'!A1" display="FlowChart" xr:uid="{00000000-0004-0000-0200-000005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38"/>
  <sheetViews>
    <sheetView zoomScaleNormal="100" workbookViewId="0">
      <selection activeCell="B10" sqref="B10"/>
    </sheetView>
  </sheetViews>
  <sheetFormatPr defaultColWidth="8.4140625" defaultRowHeight="17"/>
  <cols>
    <col min="2" max="2" width="76.08203125" style="155" customWidth="1"/>
    <col min="3" max="3" width="102.9140625" style="155" customWidth="1"/>
    <col min="4" max="4" width="63.6640625" style="155" customWidth="1"/>
  </cols>
  <sheetData>
    <row r="2" spans="1:8" ht="16.5" customHeight="1">
      <c r="A2" s="41"/>
      <c r="B2" s="16" t="s">
        <v>125</v>
      </c>
      <c r="C2" s="41" t="s">
        <v>126</v>
      </c>
      <c r="D2" s="41" t="s">
        <v>127</v>
      </c>
      <c r="E2" s="41" t="s">
        <v>79</v>
      </c>
      <c r="F2" s="41">
        <f>COUNTA(B2:D2)</f>
        <v>3</v>
      </c>
      <c r="G2" s="41" t="s">
        <v>128</v>
      </c>
      <c r="H2" s="42">
        <f>F3/F2</f>
        <v>1</v>
      </c>
    </row>
    <row r="3" spans="1:8" ht="16.5" customHeight="1">
      <c r="A3" s="41"/>
      <c r="B3" s="16" t="s">
        <v>78</v>
      </c>
      <c r="C3" s="16" t="s">
        <v>78</v>
      </c>
      <c r="D3" s="16" t="s">
        <v>78</v>
      </c>
      <c r="E3" s="41" t="s">
        <v>78</v>
      </c>
      <c r="F3" s="41">
        <f>COUNTIF(B3:D3, "완료")</f>
        <v>3</v>
      </c>
      <c r="G3" s="41"/>
      <c r="H3" s="41"/>
    </row>
    <row r="4" spans="1:8">
      <c r="A4" s="41"/>
      <c r="B4" s="16"/>
      <c r="C4" s="16"/>
      <c r="D4" s="16"/>
      <c r="E4" s="41"/>
      <c r="F4" s="41"/>
      <c r="G4" s="41"/>
      <c r="H4" s="41"/>
    </row>
    <row r="5" spans="1:8" ht="16.5" customHeight="1">
      <c r="B5" s="43"/>
      <c r="C5" s="43"/>
      <c r="D5" s="43"/>
    </row>
    <row r="6" spans="1:8" ht="16.5" customHeight="1">
      <c r="B6" s="43"/>
      <c r="C6" s="43"/>
      <c r="D6" s="43"/>
    </row>
    <row r="7" spans="1:8" ht="16.5" customHeight="1">
      <c r="B7" s="43"/>
      <c r="C7" s="43"/>
      <c r="D7" s="43"/>
    </row>
    <row r="8" spans="1:8" ht="16.5" customHeight="1">
      <c r="B8" s="43"/>
      <c r="C8" s="43"/>
      <c r="D8" s="43"/>
    </row>
    <row r="9" spans="1:8" ht="16.5" customHeight="1">
      <c r="B9" s="43"/>
      <c r="C9" s="43"/>
      <c r="D9" s="43"/>
    </row>
    <row r="10" spans="1:8" ht="16.5" customHeight="1">
      <c r="B10" s="43"/>
      <c r="C10" s="43"/>
      <c r="D10" s="43"/>
    </row>
    <row r="11" spans="1:8" ht="16.5" customHeight="1">
      <c r="B11" s="43"/>
      <c r="C11" s="43"/>
      <c r="D11" s="43"/>
    </row>
    <row r="12" spans="1:8" ht="16.5" customHeight="1">
      <c r="B12" s="43"/>
      <c r="C12" s="43"/>
      <c r="D12" s="43"/>
    </row>
    <row r="13" spans="1:8" ht="16.5" customHeight="1">
      <c r="B13" s="43"/>
      <c r="C13" s="43"/>
      <c r="D13" s="43"/>
    </row>
    <row r="14" spans="1:8" ht="16.5" customHeight="1">
      <c r="B14" s="43"/>
      <c r="C14" s="43"/>
      <c r="D14" s="43"/>
    </row>
    <row r="15" spans="1:8" ht="16.5" customHeight="1">
      <c r="B15" s="43"/>
      <c r="C15" s="43"/>
      <c r="D15" s="43"/>
    </row>
    <row r="16" spans="1:8" ht="16.5" customHeight="1">
      <c r="B16" s="43"/>
      <c r="C16" s="43"/>
      <c r="D16" s="43"/>
    </row>
    <row r="17" spans="2:4" ht="16.5" customHeight="1">
      <c r="B17" s="43"/>
      <c r="C17" s="43"/>
      <c r="D17" s="43"/>
    </row>
    <row r="18" spans="2:4" ht="16.5" customHeight="1">
      <c r="B18" s="43"/>
      <c r="C18" s="43"/>
      <c r="D18" s="43"/>
    </row>
    <row r="19" spans="2:4" ht="16.5" customHeight="1">
      <c r="B19" s="43"/>
      <c r="C19" s="43"/>
      <c r="D19" s="43"/>
    </row>
    <row r="20" spans="2:4" ht="16.5" customHeight="1">
      <c r="B20" s="43"/>
      <c r="C20" s="43"/>
      <c r="D20" s="43"/>
    </row>
    <row r="21" spans="2:4" ht="16.5" customHeight="1">
      <c r="B21" s="43"/>
      <c r="C21" s="43"/>
      <c r="D21" s="43"/>
    </row>
    <row r="22" spans="2:4" ht="16.5" customHeight="1">
      <c r="B22" s="43"/>
      <c r="C22" s="43"/>
      <c r="D22" s="43"/>
    </row>
    <row r="23" spans="2:4" ht="16.5" customHeight="1">
      <c r="B23" s="43"/>
      <c r="C23" s="43"/>
      <c r="D23" s="43"/>
    </row>
    <row r="24" spans="2:4" ht="16.5" customHeight="1">
      <c r="B24" s="43"/>
      <c r="C24" s="43"/>
      <c r="D24" s="43"/>
    </row>
    <row r="25" spans="2:4" ht="16.5" customHeight="1">
      <c r="B25" s="43"/>
      <c r="C25" s="43"/>
      <c r="D25" s="43"/>
    </row>
    <row r="26" spans="2:4" ht="16.5" customHeight="1">
      <c r="B26" s="43"/>
      <c r="C26" s="43"/>
      <c r="D26" s="43"/>
    </row>
    <row r="27" spans="2:4" ht="16.5" customHeight="1">
      <c r="B27" s="43"/>
      <c r="C27" s="43"/>
      <c r="D27" s="43"/>
    </row>
    <row r="28" spans="2:4" ht="16.5" customHeight="1">
      <c r="B28" s="43"/>
      <c r="C28" s="43"/>
      <c r="D28" s="43"/>
    </row>
    <row r="29" spans="2:4" ht="16.5" customHeight="1">
      <c r="B29" s="43"/>
      <c r="C29" s="43"/>
      <c r="D29" s="43"/>
    </row>
    <row r="30" spans="2:4" ht="16.5" customHeight="1">
      <c r="B30" s="43"/>
      <c r="C30" s="43"/>
      <c r="D30" s="43"/>
    </row>
    <row r="31" spans="2:4" ht="16.5" customHeight="1">
      <c r="B31" s="43"/>
      <c r="C31" s="43"/>
      <c r="D31" s="43"/>
    </row>
    <row r="32" spans="2:4" ht="16.5" customHeight="1">
      <c r="B32" s="43"/>
      <c r="C32" s="43"/>
      <c r="D32" s="43"/>
    </row>
    <row r="33" spans="2:4" ht="16.5" customHeight="1">
      <c r="B33" s="43"/>
      <c r="C33" s="43"/>
      <c r="D33" s="43"/>
    </row>
    <row r="34" spans="2:4" ht="16.5" customHeight="1">
      <c r="B34" s="43"/>
      <c r="C34" s="43"/>
      <c r="D34" s="43"/>
    </row>
    <row r="35" spans="2:4" ht="16.5" customHeight="1">
      <c r="B35" s="43"/>
      <c r="C35" s="43"/>
      <c r="D35" s="43"/>
    </row>
    <row r="36" spans="2:4" ht="16.5" customHeight="1">
      <c r="B36" s="43"/>
      <c r="C36" s="43"/>
      <c r="D36" s="43"/>
    </row>
    <row r="37" spans="2:4" ht="16.5" customHeight="1">
      <c r="B37" s="43"/>
      <c r="C37" s="43"/>
      <c r="D37" s="43"/>
    </row>
    <row r="38" spans="2:4" ht="16.5" customHeight="1">
      <c r="B38" s="43"/>
      <c r="C38" s="43"/>
      <c r="D38" s="43"/>
    </row>
  </sheetData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showGridLines="0" zoomScaleNormal="100" workbookViewId="0">
      <selection activeCell="E7" sqref="E7"/>
    </sheetView>
  </sheetViews>
  <sheetFormatPr defaultColWidth="8.4140625" defaultRowHeight="17"/>
  <cols>
    <col min="2" max="2" width="11.9140625" style="44" customWidth="1"/>
    <col min="3" max="3" width="21.33203125" style="44" customWidth="1"/>
    <col min="4" max="4" width="25.25" style="45" customWidth="1"/>
    <col min="5" max="5" width="30.83203125" style="45" customWidth="1"/>
    <col min="6" max="6" width="48.58203125" style="45" customWidth="1"/>
    <col min="7" max="7" width="27.1640625" style="45" customWidth="1"/>
    <col min="8" max="8" width="8.1640625" style="44" customWidth="1"/>
    <col min="9" max="9" width="10.1640625" style="44" customWidth="1"/>
    <col min="10" max="10" width="11.4140625" style="155" customWidth="1"/>
    <col min="11" max="11" width="59.75" style="155" customWidth="1"/>
    <col min="12" max="14" width="9.08203125" style="155" customWidth="1"/>
    <col min="15" max="15" width="9.25" style="155" customWidth="1"/>
  </cols>
  <sheetData>
    <row r="1" spans="1:16" ht="16.5" customHeight="1">
      <c r="A1" s="43"/>
      <c r="B1" s="46"/>
      <c r="C1" s="46"/>
      <c r="D1" s="47"/>
      <c r="E1" s="47"/>
      <c r="F1" s="47"/>
      <c r="G1" s="47"/>
      <c r="H1" s="46"/>
      <c r="I1" s="46"/>
      <c r="J1" s="43"/>
      <c r="K1" s="43"/>
      <c r="L1" s="43"/>
      <c r="M1" s="43"/>
      <c r="N1" s="43"/>
      <c r="O1" s="43"/>
    </row>
    <row r="2" spans="1:16" ht="16.5" customHeight="1">
      <c r="A2" s="43"/>
      <c r="B2" s="46"/>
      <c r="C2" s="46"/>
      <c r="D2" s="47"/>
      <c r="E2" s="47"/>
      <c r="F2" s="47"/>
      <c r="G2" s="47"/>
      <c r="H2" s="46"/>
      <c r="I2" s="46"/>
      <c r="J2" s="43"/>
      <c r="K2" s="43"/>
      <c r="L2" s="43"/>
      <c r="M2" s="43"/>
      <c r="N2" s="43"/>
      <c r="O2" s="43"/>
    </row>
    <row r="3" spans="1:16" ht="16.5" customHeight="1">
      <c r="A3" s="43"/>
      <c r="B3" s="46"/>
      <c r="C3" s="46"/>
      <c r="D3" s="47"/>
      <c r="E3" s="47"/>
      <c r="F3" s="47"/>
      <c r="G3" s="47"/>
      <c r="H3" s="46"/>
      <c r="I3" s="46"/>
      <c r="J3" s="43"/>
      <c r="K3" s="43"/>
      <c r="L3" s="43"/>
      <c r="M3" s="43"/>
      <c r="N3" s="43"/>
      <c r="O3" s="43"/>
    </row>
    <row r="4" spans="1:16" ht="16.5" customHeight="1">
      <c r="A4" s="43"/>
      <c r="B4" s="46"/>
      <c r="C4" s="46"/>
      <c r="D4" s="47"/>
      <c r="E4" s="47"/>
      <c r="F4" s="47"/>
      <c r="G4" s="47"/>
      <c r="H4" s="46"/>
      <c r="I4" s="46"/>
      <c r="J4" s="43"/>
      <c r="K4" s="43"/>
      <c r="L4" s="16" t="s">
        <v>78</v>
      </c>
      <c r="M4" s="16" t="s">
        <v>129</v>
      </c>
      <c r="N4" s="16" t="s">
        <v>79</v>
      </c>
      <c r="O4" s="16" t="s">
        <v>80</v>
      </c>
    </row>
    <row r="5" spans="1:16" ht="16.5" customHeight="1">
      <c r="A5" s="43"/>
      <c r="B5" s="46"/>
      <c r="C5" s="46"/>
      <c r="D5" s="47"/>
      <c r="E5" s="47"/>
      <c r="F5" s="47"/>
      <c r="G5" s="47"/>
      <c r="H5" s="46"/>
      <c r="I5" s="46"/>
      <c r="J5" s="43"/>
      <c r="K5" s="43"/>
      <c r="L5" s="16">
        <f>COUNTIF(I8:I25, "*완료*")</f>
        <v>0</v>
      </c>
      <c r="M5" s="16">
        <f>COUNTIF(I8:I25, "*불필요*")</f>
        <v>2</v>
      </c>
      <c r="N5" s="16">
        <f>COUNTA(D8:D25)</f>
        <v>8</v>
      </c>
      <c r="O5" s="48">
        <f>(L5+M5)/N5</f>
        <v>0.25</v>
      </c>
    </row>
    <row r="6" spans="1:16" ht="16.5" customHeight="1">
      <c r="A6" s="43"/>
      <c r="B6" s="46" t="s">
        <v>130</v>
      </c>
      <c r="C6" s="46"/>
      <c r="D6" s="47"/>
      <c r="E6" s="47"/>
      <c r="F6" s="47"/>
      <c r="G6" s="47"/>
      <c r="H6" s="46"/>
      <c r="I6" s="46"/>
      <c r="J6" s="43"/>
      <c r="K6" s="43"/>
      <c r="L6" s="43"/>
      <c r="M6" s="43"/>
      <c r="N6" s="43"/>
      <c r="O6" s="43"/>
    </row>
    <row r="7" spans="1:16" s="44" customFormat="1" ht="16.5" customHeight="1">
      <c r="A7" s="46"/>
      <c r="B7" s="49" t="s">
        <v>131</v>
      </c>
      <c r="C7" s="49" t="s">
        <v>132</v>
      </c>
      <c r="D7" s="49" t="s">
        <v>133</v>
      </c>
      <c r="E7" s="49" t="s">
        <v>134</v>
      </c>
      <c r="F7" s="49" t="s">
        <v>135</v>
      </c>
      <c r="G7" s="49" t="s">
        <v>136</v>
      </c>
      <c r="H7" s="49" t="s">
        <v>137</v>
      </c>
      <c r="I7" s="49" t="s">
        <v>85</v>
      </c>
      <c r="J7" s="49" t="s">
        <v>84</v>
      </c>
      <c r="K7" s="49" t="s">
        <v>13</v>
      </c>
      <c r="L7" s="46"/>
      <c r="M7" s="46"/>
      <c r="N7" s="46"/>
      <c r="O7" s="46"/>
      <c r="P7" s="46"/>
    </row>
    <row r="8" spans="1:16" ht="16.5" customHeight="1">
      <c r="A8" s="43"/>
      <c r="B8" s="156">
        <v>1</v>
      </c>
      <c r="C8" s="206" t="s">
        <v>138</v>
      </c>
      <c r="D8" s="50" t="s">
        <v>139</v>
      </c>
      <c r="E8" s="50" t="s">
        <v>140</v>
      </c>
      <c r="F8" s="50" t="s">
        <v>141</v>
      </c>
      <c r="G8" s="50" t="s">
        <v>142</v>
      </c>
      <c r="H8" s="156" t="s">
        <v>100</v>
      </c>
      <c r="I8" s="156" t="s">
        <v>18</v>
      </c>
      <c r="J8" s="16"/>
      <c r="K8" s="50"/>
      <c r="L8" s="43"/>
      <c r="M8" s="43"/>
      <c r="N8" s="43"/>
      <c r="O8" s="43"/>
      <c r="P8" s="43"/>
    </row>
    <row r="9" spans="1:16" ht="16.5" customHeight="1">
      <c r="A9" s="43"/>
      <c r="B9" s="156">
        <v>2</v>
      </c>
      <c r="C9" s="200"/>
      <c r="D9" s="50" t="s">
        <v>143</v>
      </c>
      <c r="E9" s="50" t="s">
        <v>144</v>
      </c>
      <c r="F9" s="50" t="s">
        <v>145</v>
      </c>
      <c r="G9" s="50" t="s">
        <v>146</v>
      </c>
      <c r="H9" s="156" t="s">
        <v>100</v>
      </c>
      <c r="I9" s="156" t="s">
        <v>18</v>
      </c>
      <c r="J9" s="16"/>
      <c r="K9" s="50" t="s">
        <v>147</v>
      </c>
      <c r="L9" s="43"/>
      <c r="M9" s="43"/>
      <c r="N9" s="43"/>
      <c r="O9" s="43"/>
      <c r="P9" s="43"/>
    </row>
    <row r="10" spans="1:16" ht="16.5" customHeight="1">
      <c r="A10" s="43"/>
      <c r="B10" s="156">
        <v>3</v>
      </c>
      <c r="C10" s="200"/>
      <c r="D10" s="50" t="s">
        <v>148</v>
      </c>
      <c r="E10" s="50" t="s">
        <v>149</v>
      </c>
      <c r="F10" s="50" t="s">
        <v>150</v>
      </c>
      <c r="G10" s="50" t="s">
        <v>151</v>
      </c>
      <c r="H10" s="156" t="s">
        <v>100</v>
      </c>
      <c r="I10" s="156" t="s">
        <v>18</v>
      </c>
      <c r="J10" s="16"/>
      <c r="K10" s="50" t="s">
        <v>147</v>
      </c>
      <c r="L10" s="43"/>
      <c r="M10" s="43"/>
      <c r="N10" s="43"/>
      <c r="O10" s="43"/>
      <c r="P10" s="43"/>
    </row>
    <row r="11" spans="1:16" ht="16.5" customHeight="1">
      <c r="A11" s="43"/>
      <c r="B11" s="156">
        <v>4</v>
      </c>
      <c r="C11" s="200"/>
      <c r="D11" s="50" t="s">
        <v>152</v>
      </c>
      <c r="E11" s="50" t="s">
        <v>153</v>
      </c>
      <c r="F11" s="50" t="s">
        <v>154</v>
      </c>
      <c r="G11" s="50" t="s">
        <v>155</v>
      </c>
      <c r="H11" s="156" t="s">
        <v>100</v>
      </c>
      <c r="I11" s="156" t="s">
        <v>18</v>
      </c>
      <c r="J11" s="16"/>
      <c r="K11" s="50"/>
      <c r="L11" s="43"/>
      <c r="M11" s="43"/>
      <c r="N11" s="43"/>
      <c r="O11" s="43"/>
      <c r="P11" s="43"/>
    </row>
    <row r="12" spans="1:16" ht="16.5" customHeight="1">
      <c r="A12" s="43"/>
      <c r="B12" s="156">
        <v>5</v>
      </c>
      <c r="C12" s="200"/>
      <c r="D12" s="50" t="s">
        <v>156</v>
      </c>
      <c r="E12" s="50" t="s">
        <v>157</v>
      </c>
      <c r="F12" s="50" t="s">
        <v>158</v>
      </c>
      <c r="G12" s="50" t="s">
        <v>159</v>
      </c>
      <c r="H12" s="156" t="s">
        <v>159</v>
      </c>
      <c r="I12" s="156" t="s">
        <v>129</v>
      </c>
      <c r="J12" s="16"/>
      <c r="K12" s="50" t="s">
        <v>160</v>
      </c>
      <c r="L12" s="43"/>
      <c r="M12" s="43"/>
      <c r="N12" s="43"/>
      <c r="O12" s="43"/>
      <c r="P12" s="43"/>
    </row>
    <row r="13" spans="1:16" ht="16.5" customHeight="1">
      <c r="A13" s="43"/>
      <c r="B13" s="156">
        <v>6</v>
      </c>
      <c r="C13" s="200"/>
      <c r="D13" s="50" t="s">
        <v>161</v>
      </c>
      <c r="E13" s="50" t="s">
        <v>159</v>
      </c>
      <c r="F13" s="50" t="s">
        <v>162</v>
      </c>
      <c r="G13" s="50" t="s">
        <v>159</v>
      </c>
      <c r="H13" s="156" t="s">
        <v>159</v>
      </c>
      <c r="I13" s="156" t="s">
        <v>129</v>
      </c>
      <c r="J13" s="16"/>
      <c r="K13" s="50" t="s">
        <v>160</v>
      </c>
      <c r="L13" s="43"/>
      <c r="M13" s="43"/>
      <c r="N13" s="43"/>
      <c r="O13" s="43"/>
      <c r="P13" s="43"/>
    </row>
    <row r="14" spans="1:16" ht="16.5" customHeight="1">
      <c r="A14" s="43"/>
      <c r="B14" s="156">
        <v>7</v>
      </c>
      <c r="C14" s="200"/>
      <c r="D14" s="50" t="s">
        <v>163</v>
      </c>
      <c r="E14" s="50" t="s">
        <v>164</v>
      </c>
      <c r="F14" s="50" t="s">
        <v>165</v>
      </c>
      <c r="G14" s="50" t="s">
        <v>166</v>
      </c>
      <c r="H14" s="156" t="s">
        <v>100</v>
      </c>
      <c r="I14" s="156" t="s">
        <v>18</v>
      </c>
      <c r="J14" s="16"/>
      <c r="K14" s="50" t="s">
        <v>167</v>
      </c>
      <c r="L14" s="43"/>
      <c r="M14" s="43"/>
      <c r="N14" s="43"/>
      <c r="O14" s="43"/>
      <c r="P14" s="43"/>
    </row>
    <row r="15" spans="1:16" ht="16.5" customHeight="1">
      <c r="A15" s="43"/>
      <c r="B15" s="156">
        <v>8</v>
      </c>
      <c r="C15" s="200"/>
      <c r="D15" s="50" t="s">
        <v>168</v>
      </c>
      <c r="E15" s="50" t="s">
        <v>169</v>
      </c>
      <c r="F15" s="50" t="s">
        <v>170</v>
      </c>
      <c r="G15" s="50" t="s">
        <v>171</v>
      </c>
      <c r="H15" s="156" t="s">
        <v>100</v>
      </c>
      <c r="I15" s="156" t="s">
        <v>18</v>
      </c>
      <c r="J15" s="16"/>
      <c r="K15" s="50" t="s">
        <v>172</v>
      </c>
      <c r="L15" s="43"/>
      <c r="M15" s="43"/>
      <c r="N15" s="43"/>
      <c r="O15" s="43"/>
      <c r="P15" s="43"/>
    </row>
    <row r="16" spans="1:16" ht="16.5" customHeight="1">
      <c r="A16" s="43"/>
      <c r="B16" s="156"/>
      <c r="C16" s="200"/>
      <c r="D16" s="50"/>
      <c r="E16" s="50"/>
      <c r="F16" s="50"/>
      <c r="G16" s="50"/>
      <c r="H16" s="156"/>
      <c r="I16" s="156"/>
      <c r="J16" s="16"/>
      <c r="K16" s="50"/>
      <c r="L16" s="43"/>
      <c r="M16" s="43"/>
      <c r="N16" s="43"/>
      <c r="O16" s="43"/>
      <c r="P16" s="43"/>
    </row>
    <row r="17" spans="1:16" ht="16.5" customHeight="1">
      <c r="A17" s="43"/>
      <c r="B17" s="156"/>
      <c r="C17" s="200"/>
      <c r="D17" s="50"/>
      <c r="E17" s="50"/>
      <c r="F17" s="50"/>
      <c r="G17" s="50"/>
      <c r="H17" s="156"/>
      <c r="I17" s="156"/>
      <c r="J17" s="16"/>
      <c r="K17" s="50"/>
      <c r="L17" s="43"/>
      <c r="M17" s="43"/>
      <c r="N17" s="43"/>
      <c r="O17" s="43"/>
      <c r="P17" s="43"/>
    </row>
    <row r="18" spans="1:16" ht="16.5" customHeight="1">
      <c r="A18" s="43"/>
      <c r="B18" s="156"/>
      <c r="C18" s="200"/>
      <c r="D18" s="50"/>
      <c r="E18" s="50"/>
      <c r="F18" s="50"/>
      <c r="G18" s="50"/>
      <c r="H18" s="156"/>
      <c r="I18" s="156"/>
      <c r="J18" s="16"/>
      <c r="K18" s="50"/>
      <c r="L18" s="43"/>
      <c r="M18" s="43"/>
      <c r="N18" s="43"/>
      <c r="O18" s="43"/>
      <c r="P18" s="43"/>
    </row>
    <row r="19" spans="1:16" ht="16.5" customHeight="1">
      <c r="A19" s="43"/>
      <c r="B19" s="156"/>
      <c r="C19" s="200"/>
      <c r="D19" s="50"/>
      <c r="E19" s="50"/>
      <c r="F19" s="50"/>
      <c r="G19" s="50"/>
      <c r="H19" s="156"/>
      <c r="I19" s="156"/>
      <c r="J19" s="16"/>
      <c r="K19" s="50"/>
      <c r="L19" s="43"/>
      <c r="M19" s="43"/>
      <c r="N19" s="43"/>
      <c r="O19" s="43"/>
      <c r="P19" s="43"/>
    </row>
    <row r="20" spans="1:16" ht="16.5" customHeight="1">
      <c r="A20" s="43"/>
      <c r="B20" s="156"/>
      <c r="C20" s="200"/>
      <c r="D20" s="50"/>
      <c r="E20" s="50"/>
      <c r="F20" s="50"/>
      <c r="G20" s="50"/>
      <c r="H20" s="156"/>
      <c r="I20" s="51"/>
      <c r="J20" s="52"/>
      <c r="K20" s="53"/>
      <c r="L20" s="43"/>
      <c r="M20" s="43"/>
      <c r="N20" s="43"/>
      <c r="O20" s="43"/>
      <c r="P20" s="43"/>
    </row>
    <row r="21" spans="1:16" ht="16.5" customHeight="1">
      <c r="A21" s="43"/>
      <c r="B21" s="156"/>
      <c r="C21" s="200"/>
      <c r="D21" s="50"/>
      <c r="E21" s="50"/>
      <c r="F21" s="50"/>
      <c r="G21" s="50"/>
      <c r="H21" s="54"/>
      <c r="I21" s="55"/>
      <c r="J21" s="56"/>
      <c r="K21" s="57"/>
      <c r="L21" s="43"/>
      <c r="M21" s="43"/>
      <c r="N21" s="43"/>
      <c r="O21" s="43"/>
      <c r="P21" s="43"/>
    </row>
    <row r="22" spans="1:16" ht="16.5" customHeight="1">
      <c r="A22" s="43"/>
      <c r="B22" s="156"/>
      <c r="C22" s="200"/>
      <c r="D22" s="50"/>
      <c r="E22" s="50"/>
      <c r="F22" s="50"/>
      <c r="G22" s="50"/>
      <c r="H22" s="54"/>
      <c r="I22" s="55"/>
      <c r="J22" s="56"/>
      <c r="K22" s="57"/>
      <c r="L22" s="43"/>
      <c r="M22" s="43"/>
      <c r="N22" s="43"/>
      <c r="O22" s="43"/>
      <c r="P22" s="43"/>
    </row>
    <row r="23" spans="1:16" ht="16.5" customHeight="1">
      <c r="A23" s="43"/>
      <c r="B23" s="156"/>
      <c r="C23" s="200"/>
      <c r="D23" s="50"/>
      <c r="E23" s="50"/>
      <c r="F23" s="50"/>
      <c r="G23" s="50"/>
      <c r="H23" s="54"/>
      <c r="I23" s="55"/>
      <c r="J23" s="56"/>
      <c r="K23" s="57"/>
      <c r="L23" s="43"/>
      <c r="M23" s="43"/>
      <c r="N23" s="43"/>
      <c r="O23" s="43"/>
      <c r="P23" s="43"/>
    </row>
    <row r="24" spans="1:16" ht="16.5" customHeight="1">
      <c r="A24" s="43"/>
      <c r="B24" s="156"/>
      <c r="C24" s="200"/>
      <c r="D24" s="50"/>
      <c r="E24" s="50"/>
      <c r="F24" s="50"/>
      <c r="G24" s="50"/>
      <c r="H24" s="54"/>
      <c r="I24" s="55"/>
      <c r="J24" s="56"/>
      <c r="K24" s="57"/>
      <c r="L24" s="43"/>
      <c r="M24" s="43"/>
      <c r="N24" s="43"/>
      <c r="O24" s="43"/>
      <c r="P24" s="43"/>
    </row>
    <row r="25" spans="1:16" ht="16.5" customHeight="1">
      <c r="A25" s="43"/>
      <c r="B25" s="156"/>
      <c r="C25" s="201"/>
      <c r="D25" s="50"/>
      <c r="E25" s="50"/>
      <c r="F25" s="50"/>
      <c r="G25" s="50"/>
      <c r="H25" s="156"/>
      <c r="I25" s="58"/>
      <c r="J25" s="160"/>
      <c r="K25" s="59"/>
      <c r="L25" s="43"/>
      <c r="M25" s="43"/>
      <c r="N25" s="43"/>
      <c r="O25" s="43"/>
      <c r="P25" s="43"/>
    </row>
  </sheetData>
  <mergeCells count="1">
    <mergeCell ref="C8:C25"/>
  </mergeCells>
  <phoneticPr fontId="23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9"/>
  <sheetViews>
    <sheetView showGridLines="0" zoomScaleNormal="100" workbookViewId="0">
      <selection activeCell="F28" sqref="F28"/>
    </sheetView>
  </sheetViews>
  <sheetFormatPr defaultColWidth="8.4140625" defaultRowHeight="17"/>
  <cols>
    <col min="1" max="1" width="4" style="155" customWidth="1"/>
    <col min="2" max="2" width="8.4140625" style="44" customWidth="1"/>
    <col min="3" max="3" width="8.58203125" style="44" customWidth="1"/>
    <col min="4" max="4" width="17.6640625" style="45" customWidth="1"/>
    <col min="5" max="5" width="30.9140625" style="45" customWidth="1"/>
    <col min="6" max="7" width="105.9140625" style="45" customWidth="1"/>
    <col min="8" max="8" width="10.5" style="155" customWidth="1"/>
    <col min="9" max="9" width="10.1640625" style="44" customWidth="1"/>
    <col min="10" max="10" width="10.1640625" style="155" customWidth="1"/>
    <col min="11" max="11" width="53.6640625" style="45" customWidth="1"/>
  </cols>
  <sheetData>
    <row r="1" spans="2:17" ht="16.5" customHeight="1">
      <c r="B1" s="46"/>
      <c r="C1" s="46"/>
      <c r="D1" s="47"/>
      <c r="E1" s="47"/>
      <c r="F1" s="47"/>
      <c r="G1" s="47"/>
      <c r="H1" s="43"/>
      <c r="I1" s="46"/>
      <c r="J1" s="43"/>
      <c r="K1" s="47"/>
      <c r="L1" s="43"/>
      <c r="M1" s="43"/>
      <c r="N1" s="43"/>
      <c r="O1" s="43"/>
      <c r="P1" s="43"/>
      <c r="Q1" s="43"/>
    </row>
    <row r="2" spans="2:17" ht="16.5" customHeight="1">
      <c r="B2" s="46"/>
      <c r="C2" s="46"/>
      <c r="D2" s="47"/>
      <c r="E2" s="47"/>
      <c r="F2" s="47"/>
      <c r="G2" s="47"/>
      <c r="H2" s="43"/>
      <c r="I2" s="46"/>
      <c r="J2" s="43"/>
      <c r="K2" s="47"/>
      <c r="L2" s="43"/>
      <c r="M2" s="43"/>
      <c r="N2" s="43"/>
      <c r="O2" s="43"/>
      <c r="P2" s="43"/>
      <c r="Q2" s="43"/>
    </row>
    <row r="3" spans="2:17" ht="16.5" customHeight="1">
      <c r="B3" s="46"/>
      <c r="C3" s="46"/>
      <c r="D3" s="47"/>
      <c r="E3" s="47"/>
      <c r="F3" s="47"/>
      <c r="G3" s="47"/>
      <c r="H3" s="43"/>
      <c r="I3" s="46"/>
      <c r="J3" s="43"/>
      <c r="K3" s="47"/>
      <c r="L3" s="43"/>
      <c r="M3" s="16" t="s">
        <v>78</v>
      </c>
      <c r="N3" s="16" t="s">
        <v>129</v>
      </c>
      <c r="O3" s="16" t="s">
        <v>79</v>
      </c>
      <c r="P3" s="16" t="s">
        <v>80</v>
      </c>
      <c r="Q3" s="43"/>
    </row>
    <row r="4" spans="2:17" ht="16.5" customHeight="1">
      <c r="B4" s="60" t="s">
        <v>173</v>
      </c>
      <c r="C4" s="46"/>
      <c r="D4" s="47"/>
      <c r="E4" s="47"/>
      <c r="F4" s="47"/>
      <c r="G4" s="47"/>
      <c r="H4" s="43"/>
      <c r="I4" s="46"/>
      <c r="J4" s="43"/>
      <c r="K4" s="47"/>
      <c r="L4" s="43"/>
      <c r="M4" s="16">
        <f>COUNTIF(I6:I39, "*완료*")</f>
        <v>19</v>
      </c>
      <c r="N4" s="16">
        <f>COUNTIF(J6:J36, "*불필요*")</f>
        <v>0</v>
      </c>
      <c r="O4" s="16">
        <f>COUNTA(F$6:F$1048576)</f>
        <v>24</v>
      </c>
      <c r="P4" s="48">
        <f>(M4+N4)/O4</f>
        <v>0.79166666666666663</v>
      </c>
      <c r="Q4" s="43"/>
    </row>
    <row r="5" spans="2:17" s="44" customFormat="1" ht="16.5" customHeight="1">
      <c r="B5" s="49" t="s">
        <v>131</v>
      </c>
      <c r="C5" s="49" t="s">
        <v>174</v>
      </c>
      <c r="D5" s="49" t="s">
        <v>132</v>
      </c>
      <c r="E5" s="49" t="s">
        <v>175</v>
      </c>
      <c r="F5" s="49" t="s">
        <v>176</v>
      </c>
      <c r="G5" s="49"/>
      <c r="H5" s="49" t="s">
        <v>177</v>
      </c>
      <c r="I5" s="49" t="s">
        <v>178</v>
      </c>
      <c r="J5" s="49" t="s">
        <v>83</v>
      </c>
      <c r="K5" s="49" t="s">
        <v>13</v>
      </c>
      <c r="L5" s="46"/>
      <c r="M5" s="46"/>
      <c r="N5" s="46"/>
      <c r="O5" s="46"/>
      <c r="P5" s="46"/>
      <c r="Q5" s="46"/>
    </row>
    <row r="6" spans="2:17" ht="16.5" customHeight="1">
      <c r="B6" s="55">
        <v>1</v>
      </c>
      <c r="C6" s="55" t="s">
        <v>179</v>
      </c>
      <c r="D6" s="57" t="s">
        <v>180</v>
      </c>
      <c r="E6" s="57" t="s">
        <v>181</v>
      </c>
      <c r="F6" s="57" t="s">
        <v>182</v>
      </c>
      <c r="G6" s="57"/>
      <c r="H6" s="56"/>
      <c r="I6" s="55" t="s">
        <v>78</v>
      </c>
      <c r="J6" s="56"/>
      <c r="K6" s="57"/>
    </row>
    <row r="7" spans="2:17" ht="16.5" customHeight="1">
      <c r="B7" s="55">
        <v>2</v>
      </c>
      <c r="C7" s="7" t="s">
        <v>179</v>
      </c>
      <c r="D7" s="57" t="s">
        <v>180</v>
      </c>
      <c r="E7" s="57" t="s">
        <v>183</v>
      </c>
      <c r="F7" s="57" t="s">
        <v>184</v>
      </c>
      <c r="G7" s="57"/>
      <c r="H7" s="56"/>
      <c r="I7" s="55" t="s">
        <v>78</v>
      </c>
      <c r="J7" s="56"/>
      <c r="K7" s="57"/>
    </row>
    <row r="8" spans="2:17" ht="16.5" customHeight="1">
      <c r="B8" s="55">
        <v>3</v>
      </c>
      <c r="C8" s="7" t="s">
        <v>179</v>
      </c>
      <c r="D8" s="57" t="s">
        <v>180</v>
      </c>
      <c r="E8" s="57" t="s">
        <v>102</v>
      </c>
      <c r="F8" s="57" t="s">
        <v>185</v>
      </c>
      <c r="G8" s="57"/>
      <c r="H8" s="56"/>
      <c r="I8" s="55" t="s">
        <v>78</v>
      </c>
      <c r="J8" s="56"/>
      <c r="K8" s="57"/>
    </row>
    <row r="9" spans="2:17" ht="16.5" customHeight="1">
      <c r="B9" s="55">
        <v>4</v>
      </c>
      <c r="C9" s="7" t="s">
        <v>179</v>
      </c>
      <c r="D9" s="57" t="s">
        <v>94</v>
      </c>
      <c r="E9" s="57" t="s">
        <v>103</v>
      </c>
      <c r="F9" s="57" t="s">
        <v>186</v>
      </c>
      <c r="G9" s="57"/>
      <c r="H9" s="56"/>
      <c r="I9" s="55" t="s">
        <v>78</v>
      </c>
      <c r="J9" s="56"/>
      <c r="K9" s="57"/>
    </row>
    <row r="10" spans="2:17" ht="16.5" customHeight="1">
      <c r="B10" s="55">
        <v>5</v>
      </c>
      <c r="C10" s="7" t="s">
        <v>179</v>
      </c>
      <c r="D10" s="57" t="s">
        <v>94</v>
      </c>
      <c r="E10" s="57" t="s">
        <v>104</v>
      </c>
      <c r="F10" s="57" t="s">
        <v>187</v>
      </c>
      <c r="G10" s="57"/>
      <c r="H10" s="56"/>
      <c r="I10" s="55" t="s">
        <v>78</v>
      </c>
      <c r="J10" s="56"/>
      <c r="K10" s="57"/>
    </row>
    <row r="11" spans="2:17" ht="16.5" customHeight="1">
      <c r="B11" s="55">
        <v>6</v>
      </c>
      <c r="C11" s="7" t="s">
        <v>179</v>
      </c>
      <c r="D11" s="61" t="s">
        <v>188</v>
      </c>
      <c r="E11" s="57" t="s">
        <v>34</v>
      </c>
      <c r="F11" s="57" t="s">
        <v>189</v>
      </c>
      <c r="G11" s="57"/>
      <c r="H11" s="56"/>
      <c r="I11" s="55" t="s">
        <v>18</v>
      </c>
      <c r="J11" s="56"/>
      <c r="K11" s="57"/>
    </row>
    <row r="12" spans="2:17" ht="16.5" customHeight="1">
      <c r="B12" s="55">
        <v>7</v>
      </c>
      <c r="C12" s="7" t="s">
        <v>179</v>
      </c>
      <c r="D12" s="61" t="s">
        <v>188</v>
      </c>
      <c r="E12" s="57" t="s">
        <v>105</v>
      </c>
      <c r="F12" s="57" t="s">
        <v>190</v>
      </c>
      <c r="G12" s="57"/>
      <c r="H12" s="56"/>
      <c r="I12" s="55" t="s">
        <v>18</v>
      </c>
      <c r="J12" s="56"/>
      <c r="K12" s="57"/>
    </row>
    <row r="13" spans="2:17" ht="16.5" customHeight="1">
      <c r="B13" s="55">
        <v>8</v>
      </c>
      <c r="C13" s="7" t="s">
        <v>191</v>
      </c>
      <c r="D13" s="61" t="s">
        <v>192</v>
      </c>
      <c r="E13" s="57" t="s">
        <v>107</v>
      </c>
      <c r="F13" s="57" t="s">
        <v>193</v>
      </c>
      <c r="G13" s="57"/>
      <c r="H13" s="56"/>
      <c r="I13" s="55" t="s">
        <v>78</v>
      </c>
      <c r="J13" s="56"/>
      <c r="K13" s="57" t="s">
        <v>194</v>
      </c>
    </row>
    <row r="14" spans="2:17" ht="16.5" customHeight="1">
      <c r="B14" s="55">
        <v>9</v>
      </c>
      <c r="C14" s="7" t="s">
        <v>191</v>
      </c>
      <c r="D14" s="61" t="s">
        <v>195</v>
      </c>
      <c r="E14" s="57" t="s">
        <v>108</v>
      </c>
      <c r="F14" s="57" t="s">
        <v>196</v>
      </c>
      <c r="G14" s="57"/>
      <c r="H14" s="56"/>
      <c r="I14" s="55" t="s">
        <v>78</v>
      </c>
      <c r="J14" s="56"/>
      <c r="K14" s="57"/>
    </row>
    <row r="15" spans="2:17" ht="16.5" customHeight="1">
      <c r="B15" s="55">
        <v>10</v>
      </c>
      <c r="C15" s="7" t="s">
        <v>191</v>
      </c>
      <c r="D15" s="61" t="s">
        <v>197</v>
      </c>
      <c r="E15" s="57" t="s">
        <v>198</v>
      </c>
      <c r="F15" s="57" t="s">
        <v>199</v>
      </c>
      <c r="G15" s="57"/>
      <c r="H15" s="56"/>
      <c r="I15" s="55" t="s">
        <v>78</v>
      </c>
      <c r="J15" s="56"/>
      <c r="K15" s="57"/>
    </row>
    <row r="16" spans="2:17" ht="16.5" customHeight="1">
      <c r="B16" s="55">
        <v>11</v>
      </c>
      <c r="C16" s="7" t="s">
        <v>191</v>
      </c>
      <c r="D16" s="57" t="s">
        <v>200</v>
      </c>
      <c r="E16" s="57" t="s">
        <v>201</v>
      </c>
      <c r="F16" s="57" t="s">
        <v>202</v>
      </c>
      <c r="G16" s="57"/>
      <c r="H16" s="56"/>
      <c r="I16" s="55" t="s">
        <v>78</v>
      </c>
      <c r="J16" s="56"/>
      <c r="K16" s="57"/>
    </row>
    <row r="17" spans="2:11" ht="16.5" customHeight="1">
      <c r="B17" s="55">
        <v>12</v>
      </c>
      <c r="C17" s="7" t="s">
        <v>191</v>
      </c>
      <c r="D17" s="61" t="s">
        <v>200</v>
      </c>
      <c r="E17" s="57" t="s">
        <v>203</v>
      </c>
      <c r="F17" s="57" t="s">
        <v>204</v>
      </c>
      <c r="G17" s="57"/>
      <c r="H17" s="56"/>
      <c r="I17" s="55" t="s">
        <v>129</v>
      </c>
      <c r="J17" s="56"/>
      <c r="K17" s="57"/>
    </row>
    <row r="18" spans="2:11" ht="16.5" customHeight="1">
      <c r="B18" s="55">
        <v>13</v>
      </c>
      <c r="C18" s="55" t="s">
        <v>191</v>
      </c>
      <c r="D18" s="57" t="s">
        <v>200</v>
      </c>
      <c r="E18" s="57" t="s">
        <v>111</v>
      </c>
      <c r="F18" s="57" t="s">
        <v>205</v>
      </c>
      <c r="G18" s="57"/>
      <c r="H18" s="56"/>
      <c r="I18" s="55" t="s">
        <v>78</v>
      </c>
      <c r="J18" s="56"/>
      <c r="K18" s="57"/>
    </row>
    <row r="19" spans="2:11" ht="16.5" customHeight="1">
      <c r="B19" s="55">
        <v>14</v>
      </c>
      <c r="C19" s="7" t="s">
        <v>191</v>
      </c>
      <c r="D19" s="61" t="s">
        <v>200</v>
      </c>
      <c r="E19" s="57" t="s">
        <v>206</v>
      </c>
      <c r="F19" s="57" t="s">
        <v>207</v>
      </c>
      <c r="G19" s="57"/>
      <c r="H19" s="56"/>
      <c r="I19" s="55" t="s">
        <v>208</v>
      </c>
      <c r="J19" s="56"/>
      <c r="K19" s="57" t="s">
        <v>209</v>
      </c>
    </row>
    <row r="20" spans="2:11" ht="16.5" customHeight="1">
      <c r="B20" s="55">
        <v>15</v>
      </c>
      <c r="C20" s="7" t="s">
        <v>191</v>
      </c>
      <c r="D20" s="61" t="s">
        <v>125</v>
      </c>
      <c r="E20" s="57" t="s">
        <v>210</v>
      </c>
      <c r="F20" s="57" t="s">
        <v>211</v>
      </c>
      <c r="G20" s="57"/>
      <c r="H20" s="56"/>
      <c r="I20" s="55" t="s">
        <v>208</v>
      </c>
      <c r="J20" s="56"/>
      <c r="K20" s="57" t="s">
        <v>212</v>
      </c>
    </row>
    <row r="21" spans="2:11" ht="16.5" customHeight="1">
      <c r="B21" s="55">
        <v>16</v>
      </c>
      <c r="C21" s="7" t="s">
        <v>213</v>
      </c>
      <c r="D21" s="57" t="s">
        <v>214</v>
      </c>
      <c r="E21" s="57" t="s">
        <v>215</v>
      </c>
      <c r="F21" s="57" t="s">
        <v>216</v>
      </c>
      <c r="G21" s="57"/>
      <c r="H21" s="56"/>
      <c r="I21" s="55" t="s">
        <v>78</v>
      </c>
      <c r="J21" s="56"/>
      <c r="K21" s="57"/>
    </row>
    <row r="22" spans="2:11" ht="16.5" customHeight="1">
      <c r="B22" s="55">
        <v>17</v>
      </c>
      <c r="C22" s="7" t="s">
        <v>213</v>
      </c>
      <c r="D22" s="61" t="s">
        <v>217</v>
      </c>
      <c r="E22" s="57" t="s">
        <v>218</v>
      </c>
      <c r="F22" s="57" t="s">
        <v>219</v>
      </c>
      <c r="G22" s="57"/>
      <c r="H22" s="56"/>
      <c r="I22" s="55" t="s">
        <v>78</v>
      </c>
      <c r="J22" s="56"/>
      <c r="K22" s="57"/>
    </row>
    <row r="23" spans="2:11" ht="16.5" customHeight="1">
      <c r="B23" s="55">
        <v>18</v>
      </c>
      <c r="C23" s="7" t="s">
        <v>213</v>
      </c>
      <c r="D23" s="61" t="s">
        <v>139</v>
      </c>
      <c r="E23" s="57" t="s">
        <v>220</v>
      </c>
      <c r="F23" s="57" t="s">
        <v>221</v>
      </c>
      <c r="G23" s="57"/>
      <c r="H23" s="56"/>
      <c r="I23" s="55" t="s">
        <v>78</v>
      </c>
      <c r="J23" s="56"/>
      <c r="K23" s="57"/>
    </row>
    <row r="24" spans="2:11" ht="16.5" customHeight="1">
      <c r="B24" s="55">
        <v>19</v>
      </c>
      <c r="C24" s="7" t="s">
        <v>116</v>
      </c>
      <c r="D24" s="61" t="s">
        <v>222</v>
      </c>
      <c r="E24" s="57" t="s">
        <v>117</v>
      </c>
      <c r="F24" s="57" t="s">
        <v>223</v>
      </c>
      <c r="G24" s="57"/>
      <c r="H24" s="56"/>
      <c r="I24" s="55" t="s">
        <v>78</v>
      </c>
      <c r="J24" s="56"/>
      <c r="K24" s="57"/>
    </row>
    <row r="25" spans="2:11" ht="16.5" customHeight="1">
      <c r="B25" s="55">
        <v>20</v>
      </c>
      <c r="C25" s="7" t="s">
        <v>116</v>
      </c>
      <c r="D25" s="61" t="s">
        <v>118</v>
      </c>
      <c r="E25" s="57" t="s">
        <v>118</v>
      </c>
      <c r="F25" s="57" t="s">
        <v>224</v>
      </c>
      <c r="G25" s="57"/>
      <c r="H25" s="56"/>
      <c r="I25" s="55" t="s">
        <v>78</v>
      </c>
      <c r="J25" s="56"/>
      <c r="K25" s="57"/>
    </row>
    <row r="26" spans="2:11" ht="16.5" customHeight="1">
      <c r="B26" s="55">
        <v>21</v>
      </c>
      <c r="C26" s="7" t="s">
        <v>116</v>
      </c>
      <c r="D26" s="61" t="s">
        <v>148</v>
      </c>
      <c r="E26" s="57" t="s">
        <v>30</v>
      </c>
      <c r="F26" s="57" t="s">
        <v>31</v>
      </c>
      <c r="G26" s="57"/>
      <c r="H26" s="56"/>
      <c r="I26" s="55" t="s">
        <v>78</v>
      </c>
      <c r="J26" s="56"/>
      <c r="K26" s="57"/>
    </row>
    <row r="27" spans="2:11" ht="16.5" customHeight="1">
      <c r="B27" s="55">
        <v>22</v>
      </c>
      <c r="C27" s="7" t="s">
        <v>119</v>
      </c>
      <c r="D27" s="57" t="s">
        <v>138</v>
      </c>
      <c r="E27" s="57" t="s">
        <v>225</v>
      </c>
      <c r="F27" s="57" t="s">
        <v>226</v>
      </c>
      <c r="G27" s="57"/>
      <c r="H27" s="56"/>
      <c r="I27" s="55" t="s">
        <v>78</v>
      </c>
      <c r="J27" s="56"/>
      <c r="K27" s="57"/>
    </row>
    <row r="28" spans="2:11" ht="16.5" customHeight="1">
      <c r="B28" s="55">
        <v>23</v>
      </c>
      <c r="C28" s="7" t="s">
        <v>119</v>
      </c>
      <c r="D28" s="61" t="s">
        <v>127</v>
      </c>
      <c r="E28" s="57" t="s">
        <v>123</v>
      </c>
      <c r="F28" s="57" t="s">
        <v>227</v>
      </c>
      <c r="G28" s="57"/>
      <c r="H28" s="56"/>
      <c r="I28" s="55" t="s">
        <v>78</v>
      </c>
      <c r="J28" s="56"/>
      <c r="K28" s="57"/>
    </row>
    <row r="29" spans="2:11" ht="16.5" customHeight="1">
      <c r="B29" s="55">
        <v>24</v>
      </c>
      <c r="C29" s="7" t="s">
        <v>119</v>
      </c>
      <c r="D29" s="61" t="s">
        <v>122</v>
      </c>
      <c r="E29" s="57" t="s">
        <v>228</v>
      </c>
      <c r="F29" s="57" t="s">
        <v>229</v>
      </c>
      <c r="G29" s="57"/>
      <c r="H29" s="56"/>
      <c r="I29" s="55" t="s">
        <v>78</v>
      </c>
      <c r="J29" s="56"/>
      <c r="K29" s="57"/>
    </row>
    <row r="30" spans="2:11" ht="16.5" customHeight="1">
      <c r="B30" s="55"/>
      <c r="C30" s="55"/>
      <c r="D30" s="57"/>
      <c r="E30" s="57"/>
      <c r="F30" s="57"/>
      <c r="G30" s="57"/>
      <c r="H30" s="56"/>
      <c r="I30" s="55"/>
      <c r="J30" s="56"/>
      <c r="K30" s="57"/>
    </row>
    <row r="31" spans="2:11" ht="16.5" customHeight="1">
      <c r="B31" s="55"/>
      <c r="C31" s="7"/>
      <c r="D31" s="57"/>
      <c r="E31" s="57"/>
      <c r="F31" s="57"/>
      <c r="G31" s="57"/>
      <c r="H31" s="56"/>
      <c r="I31" s="55"/>
      <c r="J31" s="56"/>
      <c r="K31" s="57"/>
    </row>
    <row r="32" spans="2:11" ht="16.5" customHeight="1">
      <c r="B32" s="55"/>
      <c r="C32" s="7"/>
      <c r="D32" s="57"/>
      <c r="E32" s="57"/>
      <c r="F32" s="57"/>
      <c r="G32" s="57"/>
      <c r="H32" s="56"/>
      <c r="I32" s="55"/>
      <c r="J32" s="56"/>
      <c r="K32" s="57"/>
    </row>
    <row r="33" spans="2:11" ht="16.5" customHeight="1">
      <c r="B33" s="55"/>
      <c r="C33" s="7"/>
      <c r="D33" s="61"/>
      <c r="E33" s="57"/>
      <c r="F33" s="57"/>
      <c r="G33" s="57"/>
      <c r="H33" s="56"/>
      <c r="I33" s="55"/>
      <c r="J33" s="56"/>
      <c r="K33" s="57"/>
    </row>
    <row r="34" spans="2:11" ht="16.5" customHeight="1">
      <c r="B34" s="55"/>
      <c r="C34" s="55"/>
      <c r="D34" s="57"/>
      <c r="E34" s="57"/>
      <c r="F34" s="57"/>
      <c r="G34" s="57"/>
      <c r="H34" s="56"/>
      <c r="I34" s="55"/>
      <c r="J34" s="56"/>
      <c r="K34" s="57"/>
    </row>
    <row r="35" spans="2:11" ht="16.5" customHeight="1">
      <c r="B35" s="55"/>
      <c r="C35" s="7"/>
      <c r="D35" s="57"/>
      <c r="E35" s="57"/>
      <c r="F35" s="57"/>
      <c r="G35" s="57"/>
      <c r="H35" s="56"/>
      <c r="I35" s="55"/>
      <c r="J35" s="56"/>
      <c r="K35" s="57"/>
    </row>
    <row r="36" spans="2:11" ht="16.5" customHeight="1">
      <c r="B36" s="55"/>
      <c r="C36" s="7"/>
      <c r="D36" s="57"/>
      <c r="E36" s="57"/>
      <c r="F36" s="57"/>
      <c r="G36" s="57"/>
      <c r="H36" s="56"/>
      <c r="I36" s="55"/>
      <c r="J36" s="56"/>
      <c r="K36" s="57"/>
    </row>
    <row r="37" spans="2:11" ht="16.5" customHeight="1">
      <c r="B37" s="55"/>
      <c r="C37" s="7"/>
      <c r="D37" s="62"/>
      <c r="E37" s="57"/>
      <c r="F37" s="57"/>
      <c r="G37" s="57"/>
      <c r="H37" s="56"/>
      <c r="I37" s="55"/>
      <c r="J37" s="56"/>
      <c r="K37" s="57"/>
    </row>
    <row r="38" spans="2:11" ht="16.5" customHeight="1">
      <c r="B38" s="55"/>
      <c r="C38" s="7"/>
      <c r="D38" s="62"/>
      <c r="E38" s="61"/>
      <c r="F38" s="61"/>
      <c r="G38" s="61"/>
      <c r="H38" s="41"/>
      <c r="I38" s="55"/>
      <c r="J38" s="41"/>
      <c r="K38" s="61"/>
    </row>
    <row r="39" spans="2:11" ht="16.5" customHeight="1">
      <c r="B39" s="55"/>
      <c r="C39" s="7"/>
      <c r="D39" s="62"/>
      <c r="E39" s="61"/>
      <c r="F39" s="61"/>
      <c r="G39" s="61"/>
      <c r="H39" s="41"/>
      <c r="I39" s="55"/>
      <c r="J39" s="41"/>
      <c r="K39" s="61"/>
    </row>
  </sheetData>
  <phoneticPr fontId="23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48576"/>
  <sheetViews>
    <sheetView zoomScale="115" zoomScaleNormal="115" workbookViewId="0">
      <pane ySplit="2" topLeftCell="A9" activePane="bottomLeft" state="frozen"/>
      <selection pane="bottomLeft"/>
    </sheetView>
  </sheetViews>
  <sheetFormatPr defaultColWidth="9" defaultRowHeight="11.5"/>
  <cols>
    <col min="1" max="1" width="3.08203125" style="63" customWidth="1"/>
    <col min="2" max="2" width="3.5" style="64" customWidth="1"/>
    <col min="3" max="3" width="9" style="64" customWidth="1"/>
    <col min="4" max="4" width="37.75" style="65" customWidth="1"/>
    <col min="5" max="5" width="9" style="64" customWidth="1"/>
    <col min="6" max="6" width="10.4140625" style="161" customWidth="1"/>
    <col min="7" max="7" width="56.75" style="63" customWidth="1"/>
    <col min="8" max="9" width="9" style="63" customWidth="1"/>
    <col min="10" max="16384" width="9" style="63"/>
  </cols>
  <sheetData>
    <row r="1" spans="2:12" ht="17.25" customHeight="1">
      <c r="B1" s="213" t="s">
        <v>87</v>
      </c>
      <c r="C1" s="214"/>
      <c r="D1" s="215"/>
      <c r="E1" s="223" t="s">
        <v>230</v>
      </c>
      <c r="F1" s="224" t="s">
        <v>231</v>
      </c>
      <c r="G1" s="221" t="s">
        <v>13</v>
      </c>
      <c r="I1" s="66" t="s">
        <v>78</v>
      </c>
      <c r="J1" s="66">
        <f>COUNTIF($E$3:$E$157, "*완료*")</f>
        <v>0</v>
      </c>
      <c r="K1" s="66" t="s">
        <v>79</v>
      </c>
      <c r="L1" s="66">
        <v>76</v>
      </c>
    </row>
    <row r="2" spans="2:12" ht="13.5" customHeight="1">
      <c r="B2" s="216"/>
      <c r="C2" s="217"/>
      <c r="D2" s="218"/>
      <c r="E2" s="201"/>
      <c r="F2" s="201"/>
      <c r="G2" s="222"/>
      <c r="H2" s="67"/>
      <c r="I2" s="66" t="s">
        <v>129</v>
      </c>
      <c r="J2" s="66">
        <f>COUNTIF($E$3:$E$157, "*불필요*")</f>
        <v>0</v>
      </c>
      <c r="K2" s="66" t="s">
        <v>80</v>
      </c>
      <c r="L2" s="66">
        <f>SUM(J1:J2) /L1</f>
        <v>0</v>
      </c>
    </row>
    <row r="3" spans="2:12" ht="15" customHeight="1">
      <c r="B3" s="207" t="s">
        <v>232</v>
      </c>
      <c r="C3" s="208"/>
      <c r="D3" s="208"/>
      <c r="E3" s="208"/>
      <c r="F3" s="208"/>
      <c r="G3" s="209"/>
      <c r="H3" s="67"/>
      <c r="I3" s="68"/>
      <c r="J3" s="68"/>
      <c r="K3" s="69"/>
    </row>
    <row r="4" spans="2:12" ht="15" customHeight="1">
      <c r="B4" s="70" t="s">
        <v>233</v>
      </c>
      <c r="C4" s="162" t="s">
        <v>234</v>
      </c>
      <c r="D4" s="71" t="s">
        <v>235</v>
      </c>
      <c r="E4" s="72"/>
      <c r="F4" s="163"/>
      <c r="G4" s="73" t="s">
        <v>236</v>
      </c>
      <c r="H4" s="67"/>
      <c r="I4" s="68"/>
      <c r="J4" s="68"/>
      <c r="K4" s="69"/>
    </row>
    <row r="5" spans="2:12" ht="15" customHeight="1">
      <c r="B5" s="74" t="s">
        <v>233</v>
      </c>
      <c r="C5" s="164" t="s">
        <v>237</v>
      </c>
      <c r="D5" s="75" t="s">
        <v>238</v>
      </c>
      <c r="E5" s="76"/>
      <c r="F5" s="165"/>
      <c r="G5" s="77" t="s">
        <v>239</v>
      </c>
      <c r="H5" s="67"/>
      <c r="I5" s="68"/>
      <c r="J5" s="68"/>
      <c r="K5" s="69"/>
    </row>
    <row r="6" spans="2:12" ht="15" customHeight="1">
      <c r="B6" s="74" t="s">
        <v>233</v>
      </c>
      <c r="C6" s="164" t="s">
        <v>240</v>
      </c>
      <c r="D6" s="75" t="s">
        <v>241</v>
      </c>
      <c r="E6" s="76"/>
      <c r="F6" s="165"/>
      <c r="G6" s="77" t="s">
        <v>242</v>
      </c>
      <c r="H6" s="67"/>
      <c r="I6" s="68"/>
      <c r="J6" s="68"/>
      <c r="K6" s="69"/>
    </row>
    <row r="7" spans="2:12" ht="15" customHeight="1">
      <c r="B7" s="74" t="s">
        <v>233</v>
      </c>
      <c r="C7" s="164" t="s">
        <v>243</v>
      </c>
      <c r="D7" s="75" t="s">
        <v>244</v>
      </c>
      <c r="E7" s="76"/>
      <c r="F7" s="165"/>
      <c r="G7" s="77" t="s">
        <v>245</v>
      </c>
      <c r="H7" s="67"/>
      <c r="I7" s="67"/>
    </row>
    <row r="8" spans="2:12" ht="15" customHeight="1">
      <c r="B8" s="74" t="s">
        <v>233</v>
      </c>
      <c r="C8" s="164" t="s">
        <v>246</v>
      </c>
      <c r="D8" s="75" t="s">
        <v>247</v>
      </c>
      <c r="E8" s="76"/>
      <c r="F8" s="165"/>
      <c r="G8" s="77" t="s">
        <v>248</v>
      </c>
      <c r="H8" s="67"/>
      <c r="I8" s="67"/>
    </row>
    <row r="9" spans="2:12" ht="15" customHeight="1">
      <c r="B9" s="74" t="s">
        <v>233</v>
      </c>
      <c r="C9" s="164" t="s">
        <v>249</v>
      </c>
      <c r="D9" s="75" t="s">
        <v>250</v>
      </c>
      <c r="E9" s="76"/>
      <c r="F9" s="165"/>
      <c r="G9" s="77" t="s">
        <v>251</v>
      </c>
      <c r="H9" s="67"/>
      <c r="I9" s="67"/>
    </row>
    <row r="10" spans="2:12" ht="15" customHeight="1">
      <c r="B10" s="74" t="s">
        <v>233</v>
      </c>
      <c r="C10" s="164" t="s">
        <v>252</v>
      </c>
      <c r="D10" s="75" t="s">
        <v>253</v>
      </c>
      <c r="E10" s="76"/>
      <c r="F10" s="165"/>
      <c r="G10" s="77" t="s">
        <v>254</v>
      </c>
      <c r="H10" s="67"/>
      <c r="I10" s="67"/>
    </row>
    <row r="11" spans="2:12" ht="15" customHeight="1">
      <c r="B11" s="74" t="s">
        <v>233</v>
      </c>
      <c r="C11" s="164" t="s">
        <v>255</v>
      </c>
      <c r="D11" s="75" t="s">
        <v>256</v>
      </c>
      <c r="E11" s="76"/>
      <c r="F11" s="165"/>
      <c r="G11" s="77" t="s">
        <v>224</v>
      </c>
      <c r="H11" s="67"/>
      <c r="I11" s="67"/>
    </row>
    <row r="12" spans="2:12" ht="15" customHeight="1">
      <c r="B12" s="74" t="s">
        <v>233</v>
      </c>
      <c r="C12" s="164" t="s">
        <v>257</v>
      </c>
      <c r="D12" s="75" t="s">
        <v>258</v>
      </c>
      <c r="E12" s="76"/>
      <c r="F12" s="165"/>
      <c r="G12" s="77" t="s">
        <v>259</v>
      </c>
      <c r="H12" s="67"/>
      <c r="I12" s="67"/>
    </row>
    <row r="13" spans="2:12" ht="15" customHeight="1">
      <c r="B13" s="74" t="s">
        <v>233</v>
      </c>
      <c r="C13" s="164" t="s">
        <v>260</v>
      </c>
      <c r="D13" s="75" t="s">
        <v>261</v>
      </c>
      <c r="E13" s="76"/>
      <c r="F13" s="165">
        <v>46194</v>
      </c>
      <c r="G13" s="77" t="s">
        <v>262</v>
      </c>
      <c r="H13" s="67"/>
      <c r="I13" s="67"/>
    </row>
    <row r="14" spans="2:12" ht="15" customHeight="1">
      <c r="B14" s="74" t="s">
        <v>233</v>
      </c>
      <c r="C14" s="164" t="s">
        <v>263</v>
      </c>
      <c r="D14" s="78" t="s">
        <v>264</v>
      </c>
      <c r="E14" s="76"/>
      <c r="F14" s="165"/>
      <c r="G14" s="77" t="s">
        <v>265</v>
      </c>
      <c r="H14" s="67"/>
      <c r="I14" s="67"/>
    </row>
    <row r="15" spans="2:12" ht="15" customHeight="1">
      <c r="B15" s="74" t="s">
        <v>233</v>
      </c>
      <c r="C15" s="164" t="s">
        <v>266</v>
      </c>
      <c r="D15" s="75" t="s">
        <v>267</v>
      </c>
      <c r="E15" s="76"/>
      <c r="F15" s="165"/>
      <c r="G15" s="77" t="s">
        <v>268</v>
      </c>
      <c r="H15" s="67"/>
      <c r="I15" s="67"/>
    </row>
    <row r="16" spans="2:12" ht="15" customHeight="1">
      <c r="B16" s="74" t="s">
        <v>233</v>
      </c>
      <c r="C16" s="164" t="s">
        <v>269</v>
      </c>
      <c r="D16" s="75" t="s">
        <v>270</v>
      </c>
      <c r="E16" s="76"/>
      <c r="F16" s="165"/>
      <c r="G16" s="77" t="s">
        <v>271</v>
      </c>
      <c r="H16" s="67"/>
      <c r="I16" s="67"/>
    </row>
    <row r="17" spans="1:9" ht="15" customHeight="1">
      <c r="B17" s="74" t="s">
        <v>233</v>
      </c>
      <c r="C17" s="164" t="s">
        <v>272</v>
      </c>
      <c r="D17" s="75" t="s">
        <v>273</v>
      </c>
      <c r="E17" s="76"/>
      <c r="F17" s="165"/>
      <c r="G17" s="77" t="s">
        <v>274</v>
      </c>
      <c r="H17" s="67"/>
      <c r="I17" s="67"/>
    </row>
    <row r="18" spans="1:9" ht="15" customHeight="1">
      <c r="B18" s="79" t="s">
        <v>233</v>
      </c>
      <c r="C18" s="166" t="s">
        <v>275</v>
      </c>
      <c r="D18" s="80" t="s">
        <v>276</v>
      </c>
      <c r="E18" s="81"/>
      <c r="F18" s="167"/>
      <c r="G18" s="82" t="s">
        <v>277</v>
      </c>
      <c r="H18" s="67"/>
      <c r="I18" s="67"/>
    </row>
    <row r="19" spans="1:9" s="84" customFormat="1" ht="15" customHeight="1">
      <c r="A19" s="63"/>
      <c r="B19" s="210" t="s">
        <v>278</v>
      </c>
      <c r="C19" s="211"/>
      <c r="D19" s="211"/>
      <c r="E19" s="211"/>
      <c r="F19" s="211"/>
      <c r="G19" s="212"/>
      <c r="H19" s="83"/>
      <c r="I19" s="83"/>
    </row>
    <row r="20" spans="1:9" ht="15" customHeight="1">
      <c r="B20" s="85" t="s">
        <v>233</v>
      </c>
      <c r="C20" s="168" t="s">
        <v>279</v>
      </c>
      <c r="D20" s="86" t="s">
        <v>280</v>
      </c>
      <c r="E20" s="87"/>
      <c r="F20" s="169"/>
      <c r="G20" s="88" t="s">
        <v>281</v>
      </c>
      <c r="H20" s="67"/>
      <c r="I20" s="67"/>
    </row>
    <row r="21" spans="1:9" ht="15" customHeight="1">
      <c r="B21" s="89" t="s">
        <v>233</v>
      </c>
      <c r="C21" s="170" t="s">
        <v>282</v>
      </c>
      <c r="D21" s="90" t="s">
        <v>283</v>
      </c>
      <c r="E21" s="91"/>
      <c r="F21" s="171"/>
      <c r="G21" s="92" t="s">
        <v>284</v>
      </c>
      <c r="H21" s="67"/>
      <c r="I21" s="67"/>
    </row>
    <row r="22" spans="1:9" ht="15" customHeight="1">
      <c r="B22" s="89" t="s">
        <v>233</v>
      </c>
      <c r="C22" s="170" t="s">
        <v>285</v>
      </c>
      <c r="D22" s="90" t="s">
        <v>286</v>
      </c>
      <c r="E22" s="91"/>
      <c r="F22" s="171"/>
      <c r="G22" s="92" t="s">
        <v>287</v>
      </c>
      <c r="H22" s="67"/>
      <c r="I22" s="67"/>
    </row>
    <row r="23" spans="1:9" ht="15" customHeight="1">
      <c r="B23" s="89" t="s">
        <v>233</v>
      </c>
      <c r="C23" s="170" t="s">
        <v>288</v>
      </c>
      <c r="D23" s="90" t="s">
        <v>289</v>
      </c>
      <c r="E23" s="91"/>
      <c r="F23" s="171"/>
      <c r="G23" s="92" t="s">
        <v>290</v>
      </c>
      <c r="H23" s="67"/>
      <c r="I23" s="67"/>
    </row>
    <row r="24" spans="1:9" ht="15" customHeight="1">
      <c r="B24" s="89" t="s">
        <v>233</v>
      </c>
      <c r="C24" s="170" t="s">
        <v>291</v>
      </c>
      <c r="D24" s="90" t="s">
        <v>292</v>
      </c>
      <c r="E24" s="91"/>
      <c r="F24" s="171"/>
      <c r="G24" s="92" t="s">
        <v>248</v>
      </c>
      <c r="H24" s="67"/>
      <c r="I24" s="67"/>
    </row>
    <row r="25" spans="1:9" ht="15" customHeight="1">
      <c r="B25" s="89" t="s">
        <v>233</v>
      </c>
      <c r="C25" s="170" t="s">
        <v>293</v>
      </c>
      <c r="D25" s="90" t="s">
        <v>294</v>
      </c>
      <c r="E25" s="91"/>
      <c r="F25" s="171"/>
      <c r="G25" s="92" t="s">
        <v>251</v>
      </c>
      <c r="H25" s="67"/>
      <c r="I25" s="67"/>
    </row>
    <row r="26" spans="1:9" ht="15" customHeight="1">
      <c r="B26" s="89" t="s">
        <v>233</v>
      </c>
      <c r="C26" s="170" t="s">
        <v>295</v>
      </c>
      <c r="D26" s="90" t="s">
        <v>296</v>
      </c>
      <c r="E26" s="91"/>
      <c r="F26" s="171"/>
      <c r="G26" s="92" t="s">
        <v>254</v>
      </c>
      <c r="H26" s="67"/>
      <c r="I26" s="67"/>
    </row>
    <row r="27" spans="1:9" ht="15" customHeight="1">
      <c r="B27" s="89" t="s">
        <v>233</v>
      </c>
      <c r="C27" s="170" t="s">
        <v>297</v>
      </c>
      <c r="D27" s="90" t="s">
        <v>298</v>
      </c>
      <c r="E27" s="91"/>
      <c r="F27" s="171"/>
      <c r="G27" s="92" t="s">
        <v>224</v>
      </c>
      <c r="H27" s="67"/>
      <c r="I27" s="67"/>
    </row>
    <row r="28" spans="1:9" ht="15" customHeight="1">
      <c r="B28" s="89" t="s">
        <v>233</v>
      </c>
      <c r="C28" s="170" t="s">
        <v>299</v>
      </c>
      <c r="D28" s="90" t="s">
        <v>300</v>
      </c>
      <c r="E28" s="91"/>
      <c r="F28" s="171"/>
      <c r="G28" s="93" t="s">
        <v>301</v>
      </c>
      <c r="H28" s="67"/>
      <c r="I28" s="67"/>
    </row>
    <row r="29" spans="1:9" ht="15" customHeight="1">
      <c r="B29" s="89" t="s">
        <v>233</v>
      </c>
      <c r="C29" s="170" t="s">
        <v>302</v>
      </c>
      <c r="D29" s="90" t="s">
        <v>303</v>
      </c>
      <c r="E29" s="91"/>
      <c r="F29" s="171"/>
      <c r="G29" s="93" t="s">
        <v>304</v>
      </c>
      <c r="H29" s="67"/>
      <c r="I29" s="67"/>
    </row>
    <row r="30" spans="1:9" ht="15" customHeight="1">
      <c r="B30" s="89" t="s">
        <v>233</v>
      </c>
      <c r="C30" s="170" t="s">
        <v>260</v>
      </c>
      <c r="D30" s="90" t="s">
        <v>261</v>
      </c>
      <c r="E30" s="91"/>
      <c r="F30" s="171">
        <v>46194</v>
      </c>
      <c r="G30" s="92" t="s">
        <v>262</v>
      </c>
      <c r="H30" s="67"/>
      <c r="I30" s="67"/>
    </row>
    <row r="31" spans="1:9" ht="15" customHeight="1">
      <c r="B31" s="89" t="s">
        <v>233</v>
      </c>
      <c r="C31" s="170" t="s">
        <v>305</v>
      </c>
      <c r="D31" s="90" t="s">
        <v>306</v>
      </c>
      <c r="E31" s="91"/>
      <c r="F31" s="171"/>
      <c r="G31" s="93" t="s">
        <v>307</v>
      </c>
      <c r="H31" s="67"/>
      <c r="I31" s="67"/>
    </row>
    <row r="32" spans="1:9" ht="15" customHeight="1">
      <c r="B32" s="89" t="s">
        <v>233</v>
      </c>
      <c r="C32" s="170" t="s">
        <v>308</v>
      </c>
      <c r="D32" s="90" t="s">
        <v>309</v>
      </c>
      <c r="E32" s="91"/>
      <c r="F32" s="171"/>
      <c r="G32" s="93" t="s">
        <v>310</v>
      </c>
      <c r="H32" s="67"/>
      <c r="I32" s="67"/>
    </row>
    <row r="33" spans="1:9" ht="15" customHeight="1">
      <c r="B33" s="89" t="s">
        <v>233</v>
      </c>
      <c r="C33" s="170" t="s">
        <v>311</v>
      </c>
      <c r="D33" s="90" t="s">
        <v>312</v>
      </c>
      <c r="E33" s="91"/>
      <c r="F33" s="171"/>
      <c r="G33" s="93" t="s">
        <v>313</v>
      </c>
      <c r="H33" s="67"/>
      <c r="I33" s="67"/>
    </row>
    <row r="34" spans="1:9" ht="15" customHeight="1">
      <c r="B34" s="89" t="s">
        <v>233</v>
      </c>
      <c r="C34" s="170" t="s">
        <v>314</v>
      </c>
      <c r="D34" s="90" t="s">
        <v>315</v>
      </c>
      <c r="E34" s="91"/>
      <c r="F34" s="171"/>
      <c r="G34" s="93" t="s">
        <v>316</v>
      </c>
      <c r="H34" s="67"/>
      <c r="I34" s="67"/>
    </row>
    <row r="35" spans="1:9" ht="15" customHeight="1">
      <c r="B35" s="94" t="s">
        <v>233</v>
      </c>
      <c r="C35" s="172" t="s">
        <v>317</v>
      </c>
      <c r="D35" s="95" t="s">
        <v>318</v>
      </c>
      <c r="E35" s="96"/>
      <c r="F35" s="173"/>
      <c r="G35" s="97" t="s">
        <v>319</v>
      </c>
      <c r="H35" s="67"/>
      <c r="I35" s="67"/>
    </row>
    <row r="36" spans="1:9" s="84" customFormat="1" ht="15" customHeight="1">
      <c r="A36" s="63"/>
      <c r="B36" s="219" t="s">
        <v>320</v>
      </c>
      <c r="C36" s="211"/>
      <c r="D36" s="211"/>
      <c r="E36" s="211"/>
      <c r="F36" s="211"/>
      <c r="G36" s="212"/>
      <c r="H36" s="83"/>
      <c r="I36" s="83"/>
    </row>
    <row r="37" spans="1:9" ht="15" customHeight="1">
      <c r="B37" s="70" t="s">
        <v>321</v>
      </c>
      <c r="C37" s="162" t="s">
        <v>322</v>
      </c>
      <c r="D37" s="71" t="s">
        <v>323</v>
      </c>
      <c r="E37" s="72"/>
      <c r="F37" s="163"/>
      <c r="G37" s="98" t="s">
        <v>324</v>
      </c>
      <c r="H37" s="67"/>
      <c r="I37" s="67"/>
    </row>
    <row r="38" spans="1:9" ht="15" customHeight="1">
      <c r="B38" s="74" t="s">
        <v>321</v>
      </c>
      <c r="C38" s="164" t="s">
        <v>325</v>
      </c>
      <c r="D38" s="75" t="s">
        <v>326</v>
      </c>
      <c r="E38" s="76"/>
      <c r="F38" s="165"/>
      <c r="G38" s="99" t="s">
        <v>327</v>
      </c>
      <c r="H38" s="67"/>
      <c r="I38" s="67"/>
    </row>
    <row r="39" spans="1:9" ht="15" customHeight="1">
      <c r="B39" s="74" t="s">
        <v>321</v>
      </c>
      <c r="C39" s="164" t="s">
        <v>328</v>
      </c>
      <c r="D39" s="75" t="s">
        <v>329</v>
      </c>
      <c r="E39" s="76"/>
      <c r="F39" s="165"/>
      <c r="G39" s="99" t="s">
        <v>330</v>
      </c>
      <c r="H39" s="67"/>
      <c r="I39" s="67"/>
    </row>
    <row r="40" spans="1:9" ht="15" customHeight="1">
      <c r="B40" s="74" t="s">
        <v>321</v>
      </c>
      <c r="C40" s="164" t="s">
        <v>331</v>
      </c>
      <c r="D40" s="100" t="s">
        <v>332</v>
      </c>
      <c r="E40" s="76"/>
      <c r="F40" s="165"/>
      <c r="G40" s="99" t="s">
        <v>333</v>
      </c>
      <c r="H40" s="67"/>
      <c r="I40" s="67"/>
    </row>
    <row r="41" spans="1:9" ht="15" customHeight="1">
      <c r="B41" s="79" t="s">
        <v>321</v>
      </c>
      <c r="C41" s="166" t="s">
        <v>334</v>
      </c>
      <c r="D41" s="80" t="s">
        <v>335</v>
      </c>
      <c r="E41" s="81"/>
      <c r="F41" s="167"/>
      <c r="G41" s="101" t="s">
        <v>336</v>
      </c>
      <c r="H41" s="67"/>
      <c r="I41" s="67"/>
    </row>
    <row r="42" spans="1:9" s="84" customFormat="1" ht="15" customHeight="1">
      <c r="A42" s="63"/>
      <c r="B42" s="210" t="s">
        <v>337</v>
      </c>
      <c r="C42" s="211"/>
      <c r="D42" s="211"/>
      <c r="E42" s="211"/>
      <c r="F42" s="211"/>
      <c r="G42" s="212"/>
      <c r="H42" s="83"/>
      <c r="I42" s="83"/>
    </row>
    <row r="43" spans="1:9" ht="15" customHeight="1">
      <c r="B43" s="85" t="s">
        <v>321</v>
      </c>
      <c r="C43" s="168" t="s">
        <v>338</v>
      </c>
      <c r="D43" s="86" t="s">
        <v>339</v>
      </c>
      <c r="E43" s="87"/>
      <c r="F43" s="169"/>
      <c r="G43" s="102" t="s">
        <v>324</v>
      </c>
      <c r="H43" s="67"/>
      <c r="I43" s="67"/>
    </row>
    <row r="44" spans="1:9" ht="15" customHeight="1">
      <c r="B44" s="89" t="s">
        <v>321</v>
      </c>
      <c r="C44" s="170" t="s">
        <v>340</v>
      </c>
      <c r="D44" s="90" t="s">
        <v>341</v>
      </c>
      <c r="E44" s="91"/>
      <c r="F44" s="171"/>
      <c r="G44" s="93" t="s">
        <v>342</v>
      </c>
      <c r="H44" s="67"/>
      <c r="I44" s="67"/>
    </row>
    <row r="45" spans="1:9" ht="15" customHeight="1">
      <c r="B45" s="89" t="s">
        <v>321</v>
      </c>
      <c r="C45" s="170" t="s">
        <v>343</v>
      </c>
      <c r="D45" s="90" t="s">
        <v>344</v>
      </c>
      <c r="E45" s="91"/>
      <c r="F45" s="171"/>
      <c r="G45" s="93" t="s">
        <v>345</v>
      </c>
      <c r="H45" s="67"/>
      <c r="I45" s="67"/>
    </row>
    <row r="46" spans="1:9" ht="15" customHeight="1">
      <c r="B46" s="89" t="s">
        <v>321</v>
      </c>
      <c r="C46" s="170" t="s">
        <v>346</v>
      </c>
      <c r="D46" s="90" t="s">
        <v>347</v>
      </c>
      <c r="E46" s="91"/>
      <c r="F46" s="171"/>
      <c r="G46" s="93" t="s">
        <v>348</v>
      </c>
      <c r="H46" s="67"/>
      <c r="I46" s="67"/>
    </row>
    <row r="47" spans="1:9" ht="15" customHeight="1">
      <c r="B47" s="89" t="s">
        <v>321</v>
      </c>
      <c r="C47" s="170" t="s">
        <v>349</v>
      </c>
      <c r="D47" s="90" t="s">
        <v>350</v>
      </c>
      <c r="E47" s="91"/>
      <c r="F47" s="171"/>
      <c r="G47" s="93" t="s">
        <v>351</v>
      </c>
      <c r="H47" s="67"/>
      <c r="I47" s="67"/>
    </row>
    <row r="48" spans="1:9" ht="15" customHeight="1">
      <c r="B48" s="89" t="s">
        <v>321</v>
      </c>
      <c r="C48" s="170" t="s">
        <v>352</v>
      </c>
      <c r="D48" s="90" t="s">
        <v>353</v>
      </c>
      <c r="E48" s="91"/>
      <c r="F48" s="171"/>
      <c r="G48" s="93" t="s">
        <v>333</v>
      </c>
      <c r="H48" s="67"/>
      <c r="I48" s="67"/>
    </row>
    <row r="49" spans="1:9" ht="15" customHeight="1">
      <c r="B49" s="94" t="s">
        <v>321</v>
      </c>
      <c r="C49" s="172" t="s">
        <v>354</v>
      </c>
      <c r="D49" s="95" t="s">
        <v>355</v>
      </c>
      <c r="E49" s="96"/>
      <c r="F49" s="173"/>
      <c r="G49" s="97" t="s">
        <v>336</v>
      </c>
      <c r="H49" s="67"/>
      <c r="I49" s="67"/>
    </row>
    <row r="50" spans="1:9" s="84" customFormat="1" ht="15" customHeight="1">
      <c r="A50" s="63"/>
      <c r="B50" s="220" t="s">
        <v>356</v>
      </c>
      <c r="C50" s="211"/>
      <c r="D50" s="211"/>
      <c r="E50" s="211"/>
      <c r="F50" s="211"/>
      <c r="G50" s="212"/>
      <c r="H50" s="83"/>
      <c r="I50" s="83"/>
    </row>
    <row r="51" spans="1:9" ht="15" customHeight="1">
      <c r="B51" s="103" t="s">
        <v>357</v>
      </c>
      <c r="C51" s="104" t="s">
        <v>358</v>
      </c>
      <c r="D51" s="105" t="s">
        <v>359</v>
      </c>
      <c r="E51" s="104"/>
      <c r="F51" s="174"/>
      <c r="G51" s="106" t="s">
        <v>360</v>
      </c>
      <c r="H51" s="67"/>
      <c r="I51" s="67"/>
    </row>
    <row r="52" spans="1:9" ht="15" customHeight="1">
      <c r="B52" s="107" t="s">
        <v>357</v>
      </c>
      <c r="C52" s="108" t="s">
        <v>361</v>
      </c>
      <c r="D52" s="100" t="s">
        <v>362</v>
      </c>
      <c r="E52" s="108"/>
      <c r="F52" s="175"/>
      <c r="G52" s="109" t="s">
        <v>363</v>
      </c>
      <c r="H52" s="67"/>
      <c r="I52" s="67"/>
    </row>
    <row r="53" spans="1:9" ht="15" customHeight="1">
      <c r="B53" s="107" t="s">
        <v>357</v>
      </c>
      <c r="C53" s="108" t="s">
        <v>364</v>
      </c>
      <c r="D53" s="100" t="s">
        <v>365</v>
      </c>
      <c r="E53" s="108"/>
      <c r="F53" s="175"/>
      <c r="G53" s="109" t="s">
        <v>366</v>
      </c>
      <c r="H53" s="67"/>
      <c r="I53" s="67"/>
    </row>
    <row r="54" spans="1:9" ht="15" customHeight="1">
      <c r="B54" s="107" t="s">
        <v>357</v>
      </c>
      <c r="C54" s="108" t="s">
        <v>367</v>
      </c>
      <c r="D54" s="100" t="s">
        <v>368</v>
      </c>
      <c r="E54" s="108"/>
      <c r="F54" s="175"/>
      <c r="G54" s="109" t="s">
        <v>369</v>
      </c>
      <c r="H54" s="67"/>
      <c r="I54" s="67"/>
    </row>
    <row r="55" spans="1:9" ht="15" customHeight="1">
      <c r="B55" s="110" t="s">
        <v>357</v>
      </c>
      <c r="C55" s="111" t="s">
        <v>370</v>
      </c>
      <c r="D55" s="112" t="s">
        <v>371</v>
      </c>
      <c r="E55" s="111"/>
      <c r="F55" s="176"/>
      <c r="G55" s="113" t="s">
        <v>372</v>
      </c>
      <c r="H55" s="67"/>
      <c r="I55" s="67"/>
    </row>
    <row r="56" spans="1:9" ht="15" customHeight="1">
      <c r="B56" s="114"/>
      <c r="C56" s="177"/>
      <c r="D56" s="115"/>
      <c r="E56" s="116"/>
      <c r="F56" s="178"/>
      <c r="G56" s="117"/>
      <c r="H56" s="117"/>
      <c r="I56" s="117"/>
    </row>
    <row r="57" spans="1:9" ht="15" customHeight="1">
      <c r="B57" s="44"/>
      <c r="C57" s="44"/>
      <c r="D57" s="118"/>
      <c r="E57" s="44"/>
      <c r="F57" s="179"/>
      <c r="H57" s="117"/>
      <c r="I57" s="117"/>
    </row>
    <row r="58" spans="1:9" ht="15" customHeight="1">
      <c r="B58" s="114"/>
      <c r="C58" s="177"/>
      <c r="D58" s="115"/>
      <c r="E58" s="116"/>
      <c r="F58" s="178"/>
      <c r="G58" s="119"/>
      <c r="H58" s="117"/>
      <c r="I58" s="117"/>
    </row>
    <row r="59" spans="1:9" ht="15" customHeight="1">
      <c r="B59" s="114"/>
      <c r="C59" s="177"/>
      <c r="D59" s="115"/>
      <c r="E59" s="116"/>
      <c r="F59" s="178"/>
      <c r="G59" s="119"/>
      <c r="H59" s="117"/>
      <c r="I59" s="117"/>
    </row>
    <row r="60" spans="1:9" ht="15" customHeight="1">
      <c r="B60" s="114"/>
      <c r="C60" s="177"/>
      <c r="D60" s="115"/>
      <c r="E60" s="116"/>
      <c r="F60" s="178"/>
      <c r="G60" s="119"/>
      <c r="H60" s="117"/>
      <c r="I60" s="117"/>
    </row>
    <row r="61" spans="1:9" ht="11.25" customHeight="1">
      <c r="B61" s="114"/>
      <c r="C61" s="177"/>
      <c r="D61" s="115"/>
      <c r="E61" s="116"/>
      <c r="F61" s="178"/>
      <c r="G61" s="119"/>
      <c r="H61" s="117"/>
      <c r="I61" s="117"/>
    </row>
    <row r="62" spans="1:9" ht="15" customHeight="1">
      <c r="B62" s="114"/>
      <c r="C62" s="177"/>
      <c r="D62" s="115"/>
      <c r="E62" s="116"/>
      <c r="F62" s="178"/>
      <c r="G62" s="119"/>
      <c r="H62" s="117"/>
      <c r="I62" s="117"/>
    </row>
    <row r="63" spans="1:9" ht="15" customHeight="1">
      <c r="B63" s="114"/>
      <c r="C63" s="177"/>
      <c r="D63" s="115"/>
      <c r="E63" s="116"/>
      <c r="F63" s="178"/>
      <c r="G63" s="119"/>
      <c r="H63" s="117"/>
      <c r="I63" s="117"/>
    </row>
    <row r="64" spans="1:9" ht="15" customHeight="1">
      <c r="B64" s="114"/>
      <c r="C64" s="177"/>
      <c r="D64" s="115"/>
      <c r="E64" s="116"/>
      <c r="F64" s="178"/>
      <c r="G64" s="119"/>
      <c r="H64" s="117"/>
      <c r="I64" s="117"/>
    </row>
    <row r="65" spans="2:9" ht="15" customHeight="1">
      <c r="B65" s="114"/>
      <c r="C65" s="177"/>
      <c r="D65" s="115"/>
      <c r="E65" s="116"/>
      <c r="F65" s="178"/>
      <c r="G65" s="119"/>
      <c r="H65" s="117"/>
      <c r="I65" s="117"/>
    </row>
    <row r="66" spans="2:9" ht="15" customHeight="1">
      <c r="B66" s="114"/>
      <c r="C66" s="177"/>
      <c r="D66" s="115"/>
      <c r="E66" s="116"/>
      <c r="F66" s="178"/>
      <c r="G66" s="119"/>
      <c r="H66" s="117"/>
      <c r="I66" s="117"/>
    </row>
    <row r="67" spans="2:9" ht="15" customHeight="1">
      <c r="B67" s="114"/>
      <c r="C67" s="177"/>
      <c r="D67" s="115"/>
      <c r="E67" s="116"/>
      <c r="F67" s="178"/>
      <c r="G67" s="119"/>
      <c r="H67" s="117"/>
      <c r="I67" s="117"/>
    </row>
    <row r="68" spans="2:9" ht="15" customHeight="1">
      <c r="B68" s="114"/>
      <c r="C68" s="177"/>
      <c r="D68" s="115"/>
      <c r="E68" s="116"/>
      <c r="F68" s="178"/>
      <c r="G68" s="119"/>
      <c r="H68" s="117"/>
      <c r="I68" s="117"/>
    </row>
    <row r="69" spans="2:9" ht="15" customHeight="1">
      <c r="B69" s="114"/>
      <c r="C69" s="177"/>
      <c r="D69" s="115"/>
      <c r="E69" s="116"/>
      <c r="F69" s="178"/>
      <c r="G69" s="119"/>
      <c r="H69" s="117"/>
      <c r="I69" s="117"/>
    </row>
    <row r="70" spans="2:9" ht="15" customHeight="1">
      <c r="B70" s="114"/>
      <c r="C70" s="177"/>
      <c r="D70" s="115"/>
      <c r="E70" s="116"/>
      <c r="F70" s="178"/>
      <c r="G70" s="119"/>
      <c r="H70" s="117"/>
      <c r="I70" s="117"/>
    </row>
    <row r="71" spans="2:9" ht="15" customHeight="1">
      <c r="B71" s="114"/>
      <c r="C71" s="177"/>
      <c r="D71" s="115"/>
      <c r="E71" s="116"/>
      <c r="F71" s="178"/>
      <c r="G71" s="119"/>
      <c r="H71" s="117"/>
      <c r="I71" s="117"/>
    </row>
    <row r="72" spans="2:9" ht="15" customHeight="1">
      <c r="B72" s="114"/>
      <c r="C72" s="177"/>
      <c r="D72" s="115"/>
      <c r="E72" s="116"/>
      <c r="F72" s="178"/>
      <c r="G72" s="119"/>
      <c r="H72" s="117"/>
      <c r="I72" s="117"/>
    </row>
    <row r="73" spans="2:9" ht="15" customHeight="1">
      <c r="B73" s="114"/>
      <c r="C73" s="177"/>
      <c r="D73" s="115"/>
      <c r="E73" s="116"/>
      <c r="F73" s="178"/>
      <c r="G73" s="119"/>
      <c r="H73" s="117"/>
      <c r="I73" s="117"/>
    </row>
    <row r="74" spans="2:9" ht="15" customHeight="1">
      <c r="B74" s="114"/>
      <c r="C74" s="177"/>
      <c r="D74" s="115"/>
      <c r="E74" s="116"/>
      <c r="F74" s="178"/>
      <c r="G74" s="119"/>
      <c r="H74" s="117"/>
      <c r="I74" s="117"/>
    </row>
    <row r="75" spans="2:9" ht="15" customHeight="1">
      <c r="B75" s="114"/>
      <c r="C75" s="177"/>
      <c r="D75" s="115"/>
      <c r="E75" s="116"/>
      <c r="F75" s="178"/>
      <c r="G75" s="119"/>
      <c r="H75" s="117"/>
      <c r="I75" s="117"/>
    </row>
    <row r="76" spans="2:9" ht="15" customHeight="1">
      <c r="B76" s="114"/>
      <c r="C76" s="177"/>
      <c r="D76" s="115"/>
      <c r="E76" s="116"/>
      <c r="F76" s="178"/>
      <c r="G76" s="119"/>
      <c r="H76" s="117"/>
      <c r="I76" s="117"/>
    </row>
    <row r="77" spans="2:9" ht="15" customHeight="1">
      <c r="B77" s="114"/>
      <c r="C77" s="177"/>
      <c r="D77" s="115"/>
      <c r="E77" s="116"/>
      <c r="F77" s="178"/>
      <c r="G77" s="119"/>
      <c r="H77" s="117"/>
      <c r="I77" s="117"/>
    </row>
    <row r="78" spans="2:9" ht="15" customHeight="1">
      <c r="B78" s="114"/>
      <c r="C78" s="177"/>
      <c r="D78" s="115"/>
      <c r="E78" s="116"/>
      <c r="F78" s="178"/>
      <c r="G78" s="119"/>
      <c r="H78" s="117"/>
      <c r="I78" s="117"/>
    </row>
    <row r="79" spans="2:9" ht="15" customHeight="1">
      <c r="B79" s="114"/>
      <c r="C79" s="177"/>
      <c r="D79" s="115"/>
      <c r="E79" s="116"/>
      <c r="F79" s="178"/>
      <c r="G79" s="119"/>
      <c r="H79" s="117"/>
      <c r="I79" s="117"/>
    </row>
    <row r="80" spans="2:9" ht="15" customHeight="1">
      <c r="B80" s="114"/>
      <c r="C80" s="177"/>
      <c r="D80" s="115"/>
      <c r="E80" s="116"/>
      <c r="F80" s="178"/>
      <c r="G80" s="119"/>
      <c r="H80" s="117"/>
      <c r="I80" s="117"/>
    </row>
    <row r="81" spans="2:9" ht="15" customHeight="1">
      <c r="B81" s="114"/>
      <c r="C81" s="177"/>
      <c r="D81" s="115"/>
      <c r="E81" s="116"/>
      <c r="F81" s="178"/>
      <c r="G81" s="119"/>
      <c r="H81" s="117"/>
      <c r="I81" s="117"/>
    </row>
    <row r="82" spans="2:9" ht="15" customHeight="1">
      <c r="B82" s="114"/>
      <c r="C82" s="177"/>
      <c r="D82" s="115"/>
      <c r="E82" s="116"/>
      <c r="F82" s="178"/>
      <c r="G82" s="119"/>
      <c r="H82" s="117"/>
      <c r="I82" s="117"/>
    </row>
    <row r="83" spans="2:9" ht="15" customHeight="1">
      <c r="B83" s="114"/>
      <c r="C83" s="177"/>
      <c r="D83" s="115"/>
      <c r="E83" s="116"/>
      <c r="F83" s="178"/>
      <c r="G83" s="119"/>
      <c r="H83" s="117"/>
      <c r="I83" s="117"/>
    </row>
    <row r="84" spans="2:9" ht="15" customHeight="1">
      <c r="B84" s="114"/>
      <c r="C84" s="177"/>
      <c r="D84" s="115"/>
      <c r="E84" s="116"/>
      <c r="F84" s="178"/>
      <c r="G84" s="119"/>
      <c r="H84" s="117"/>
      <c r="I84" s="117"/>
    </row>
    <row r="85" spans="2:9" ht="15" customHeight="1">
      <c r="B85" s="114"/>
      <c r="C85" s="177"/>
      <c r="D85" s="115"/>
      <c r="E85" s="116"/>
      <c r="F85" s="178"/>
      <c r="G85" s="119"/>
      <c r="H85" s="117"/>
      <c r="I85" s="117"/>
    </row>
    <row r="86" spans="2:9" ht="15" customHeight="1">
      <c r="B86" s="114"/>
      <c r="C86" s="177"/>
      <c r="D86" s="115"/>
      <c r="E86" s="116"/>
      <c r="F86" s="178"/>
      <c r="G86" s="119"/>
      <c r="H86" s="117"/>
      <c r="I86" s="117"/>
    </row>
    <row r="87" spans="2:9" ht="15" customHeight="1">
      <c r="B87" s="114"/>
      <c r="C87" s="177"/>
      <c r="D87" s="115"/>
      <c r="E87" s="116"/>
      <c r="F87" s="178"/>
      <c r="G87" s="119"/>
      <c r="H87" s="117"/>
      <c r="I87" s="117"/>
    </row>
    <row r="88" spans="2:9" ht="15" customHeight="1">
      <c r="B88" s="114"/>
      <c r="C88" s="177"/>
      <c r="D88" s="115"/>
      <c r="E88" s="116"/>
      <c r="F88" s="178"/>
      <c r="G88" s="119"/>
    </row>
    <row r="89" spans="2:9" ht="15" customHeight="1">
      <c r="B89" s="114"/>
      <c r="C89" s="177"/>
      <c r="D89" s="115"/>
      <c r="E89" s="116"/>
      <c r="F89" s="178"/>
      <c r="G89" s="119"/>
    </row>
    <row r="90" spans="2:9" ht="15" customHeight="1">
      <c r="B90" s="114"/>
      <c r="C90" s="120"/>
      <c r="D90" s="115"/>
      <c r="E90" s="116"/>
      <c r="F90" s="178"/>
      <c r="G90" s="117"/>
    </row>
    <row r="91" spans="2:9" ht="15" customHeight="1">
      <c r="B91" s="114"/>
      <c r="C91" s="120"/>
      <c r="D91" s="121"/>
      <c r="E91" s="116"/>
      <c r="F91" s="178"/>
      <c r="G91" s="117"/>
    </row>
    <row r="92" spans="2:9" ht="15" customHeight="1">
      <c r="B92" s="114"/>
      <c r="C92" s="120"/>
      <c r="D92" s="115"/>
      <c r="E92" s="116"/>
      <c r="F92" s="178"/>
      <c r="G92" s="117"/>
    </row>
    <row r="93" spans="2:9" ht="15" customHeight="1">
      <c r="B93" s="114"/>
      <c r="C93" s="120"/>
      <c r="D93" s="121"/>
      <c r="E93" s="116"/>
      <c r="F93" s="178"/>
      <c r="G93" s="117"/>
    </row>
    <row r="94" spans="2:9" ht="15" customHeight="1">
      <c r="B94" s="114"/>
      <c r="C94" s="120"/>
      <c r="D94" s="115"/>
      <c r="E94" s="116"/>
      <c r="F94" s="178"/>
      <c r="G94" s="117"/>
    </row>
    <row r="95" spans="2:9" ht="15" customHeight="1">
      <c r="B95" s="114"/>
      <c r="C95" s="120"/>
      <c r="D95" s="115"/>
      <c r="E95" s="116"/>
      <c r="F95" s="178"/>
      <c r="G95" s="117"/>
    </row>
    <row r="96" spans="2:9" ht="15" customHeight="1">
      <c r="B96" s="114"/>
      <c r="C96" s="120"/>
      <c r="D96" s="115"/>
      <c r="E96" s="116"/>
      <c r="F96" s="178"/>
      <c r="G96" s="117"/>
    </row>
    <row r="97" spans="2:7" ht="15" customHeight="1">
      <c r="B97" s="114"/>
      <c r="C97" s="120"/>
      <c r="D97" s="115"/>
      <c r="E97" s="116"/>
      <c r="F97" s="178"/>
      <c r="G97" s="117"/>
    </row>
    <row r="98" spans="2:7" ht="15" customHeight="1">
      <c r="B98" s="114"/>
      <c r="C98" s="120"/>
      <c r="D98" s="115"/>
      <c r="E98" s="116"/>
      <c r="F98" s="178"/>
      <c r="G98" s="117"/>
    </row>
    <row r="99" spans="2:7" ht="15" customHeight="1">
      <c r="B99" s="114"/>
      <c r="C99" s="120"/>
      <c r="D99" s="115"/>
      <c r="E99" s="116"/>
      <c r="F99" s="178"/>
      <c r="G99" s="117"/>
    </row>
    <row r="100" spans="2:7" ht="15" customHeight="1">
      <c r="B100" s="114"/>
      <c r="C100" s="120"/>
      <c r="D100" s="115"/>
      <c r="E100" s="116"/>
      <c r="F100" s="178"/>
      <c r="G100" s="117"/>
    </row>
    <row r="101" spans="2:7" ht="15" customHeight="1">
      <c r="B101" s="114"/>
      <c r="C101" s="177"/>
      <c r="D101" s="115"/>
      <c r="E101" s="116"/>
      <c r="F101" s="178"/>
      <c r="G101" s="117"/>
    </row>
    <row r="102" spans="2:7" ht="15" customHeight="1">
      <c r="B102" s="114"/>
      <c r="C102" s="177"/>
      <c r="D102" s="115"/>
      <c r="E102" s="116"/>
      <c r="F102" s="178"/>
      <c r="G102" s="117"/>
    </row>
    <row r="103" spans="2:7" ht="15" customHeight="1">
      <c r="B103" s="114"/>
      <c r="C103" s="177"/>
      <c r="D103" s="115"/>
      <c r="E103" s="116"/>
      <c r="F103" s="178"/>
      <c r="G103" s="117"/>
    </row>
    <row r="104" spans="2:7" ht="15" customHeight="1">
      <c r="B104" s="114"/>
      <c r="C104" s="177"/>
      <c r="D104" s="115"/>
      <c r="E104" s="116"/>
      <c r="F104" s="178"/>
      <c r="G104" s="117"/>
    </row>
    <row r="105" spans="2:7" ht="15" customHeight="1">
      <c r="B105" s="114"/>
      <c r="C105" s="177"/>
      <c r="D105" s="115"/>
      <c r="E105" s="116"/>
      <c r="F105" s="178"/>
      <c r="G105" s="117"/>
    </row>
    <row r="106" spans="2:7" ht="15" customHeight="1">
      <c r="B106" s="114"/>
      <c r="C106" s="120"/>
      <c r="D106" s="115"/>
      <c r="E106" s="116"/>
      <c r="F106" s="178"/>
      <c r="G106" s="117"/>
    </row>
    <row r="107" spans="2:7" ht="15" customHeight="1">
      <c r="B107" s="114"/>
      <c r="C107" s="120"/>
      <c r="D107" s="121"/>
      <c r="E107" s="116"/>
      <c r="F107" s="178"/>
      <c r="G107" s="117"/>
    </row>
    <row r="108" spans="2:7" ht="15" customHeight="1">
      <c r="B108" s="114"/>
      <c r="C108" s="120"/>
      <c r="D108" s="115"/>
      <c r="E108" s="116"/>
      <c r="F108" s="178"/>
      <c r="G108" s="117"/>
    </row>
    <row r="109" spans="2:7" ht="15" customHeight="1">
      <c r="B109" s="114"/>
      <c r="C109" s="120"/>
      <c r="D109" s="121"/>
      <c r="E109" s="116"/>
      <c r="F109" s="178"/>
      <c r="G109" s="117"/>
    </row>
    <row r="110" spans="2:7" ht="15" customHeight="1">
      <c r="B110" s="114"/>
      <c r="C110" s="120"/>
      <c r="D110" s="115"/>
      <c r="E110" s="116"/>
      <c r="F110" s="178"/>
      <c r="G110" s="117"/>
    </row>
    <row r="111" spans="2:7" ht="15" customHeight="1">
      <c r="B111" s="114"/>
      <c r="C111" s="120"/>
      <c r="D111" s="115"/>
      <c r="E111" s="116"/>
      <c r="F111" s="178"/>
      <c r="G111" s="117"/>
    </row>
    <row r="112" spans="2:7" ht="15" customHeight="1">
      <c r="B112" s="114"/>
      <c r="C112" s="120"/>
      <c r="D112" s="115"/>
      <c r="E112" s="116"/>
      <c r="F112" s="178"/>
      <c r="G112" s="117"/>
    </row>
    <row r="113" spans="2:7" ht="15" customHeight="1">
      <c r="B113" s="114"/>
      <c r="C113" s="120"/>
      <c r="D113" s="115"/>
      <c r="E113" s="116"/>
      <c r="F113" s="178"/>
      <c r="G113" s="117"/>
    </row>
    <row r="114" spans="2:7" ht="15" customHeight="1">
      <c r="B114" s="114"/>
      <c r="C114" s="120"/>
      <c r="D114" s="115"/>
      <c r="E114" s="116"/>
      <c r="F114" s="178"/>
      <c r="G114" s="117"/>
    </row>
    <row r="115" spans="2:7" ht="15" customHeight="1">
      <c r="B115" s="114"/>
      <c r="C115" s="120"/>
      <c r="D115" s="115"/>
      <c r="E115" s="116"/>
      <c r="F115" s="178"/>
      <c r="G115" s="117"/>
    </row>
    <row r="116" spans="2:7" ht="15" customHeight="1">
      <c r="B116" s="114"/>
      <c r="C116" s="120"/>
      <c r="D116" s="115"/>
      <c r="E116" s="116"/>
      <c r="F116" s="178"/>
      <c r="G116" s="117"/>
    </row>
    <row r="117" spans="2:7" ht="15" customHeight="1">
      <c r="B117" s="114"/>
      <c r="C117" s="177"/>
      <c r="D117" s="115"/>
      <c r="E117" s="116"/>
      <c r="F117" s="178"/>
      <c r="G117" s="117"/>
    </row>
    <row r="118" spans="2:7" ht="15" customHeight="1">
      <c r="B118" s="114"/>
      <c r="C118" s="177"/>
      <c r="D118" s="115"/>
      <c r="E118" s="116"/>
      <c r="F118" s="178"/>
      <c r="G118" s="117"/>
    </row>
    <row r="119" spans="2:7" ht="15" customHeight="1">
      <c r="B119" s="114"/>
      <c r="C119" s="177"/>
      <c r="D119" s="115"/>
      <c r="E119" s="116"/>
      <c r="F119" s="178"/>
      <c r="G119" s="117"/>
    </row>
    <row r="120" spans="2:7" ht="15" customHeight="1">
      <c r="B120" s="114"/>
      <c r="C120" s="177"/>
      <c r="D120" s="115"/>
      <c r="E120" s="116"/>
      <c r="F120" s="178"/>
      <c r="G120" s="117"/>
    </row>
    <row r="121" spans="2:7" ht="15" customHeight="1">
      <c r="B121" s="114"/>
      <c r="C121" s="177"/>
      <c r="D121" s="115"/>
      <c r="E121" s="116"/>
      <c r="F121" s="178"/>
      <c r="G121" s="117"/>
    </row>
    <row r="122" spans="2:7" ht="15" customHeight="1">
      <c r="B122" s="114"/>
      <c r="C122" s="120"/>
      <c r="D122" s="115"/>
      <c r="E122" s="116"/>
      <c r="F122" s="178"/>
      <c r="G122" s="117"/>
    </row>
    <row r="123" spans="2:7" ht="15" customHeight="1">
      <c r="B123" s="114"/>
      <c r="C123" s="120"/>
      <c r="D123" s="121"/>
      <c r="E123" s="116"/>
      <c r="F123" s="178"/>
      <c r="G123" s="117"/>
    </row>
    <row r="124" spans="2:7" ht="15" customHeight="1">
      <c r="B124" s="114"/>
      <c r="C124" s="120"/>
      <c r="D124" s="115"/>
      <c r="E124" s="116"/>
      <c r="F124" s="178"/>
      <c r="G124" s="117"/>
    </row>
    <row r="125" spans="2:7" ht="15" customHeight="1">
      <c r="B125" s="114"/>
      <c r="C125" s="120"/>
      <c r="D125" s="121"/>
      <c r="E125" s="116"/>
      <c r="F125" s="178"/>
      <c r="G125" s="117"/>
    </row>
    <row r="126" spans="2:7" ht="15" customHeight="1">
      <c r="B126" s="114"/>
      <c r="C126" s="120"/>
      <c r="D126" s="115"/>
      <c r="E126" s="116"/>
      <c r="F126" s="178"/>
      <c r="G126" s="117"/>
    </row>
    <row r="127" spans="2:7" ht="15" customHeight="1">
      <c r="B127" s="114"/>
      <c r="C127" s="120"/>
      <c r="D127" s="115"/>
      <c r="E127" s="116"/>
      <c r="F127" s="178"/>
      <c r="G127" s="117"/>
    </row>
    <row r="128" spans="2:7" ht="15" customHeight="1">
      <c r="B128" s="114"/>
      <c r="C128" s="120"/>
      <c r="D128" s="115"/>
      <c r="E128" s="116"/>
      <c r="F128" s="178"/>
      <c r="G128" s="117"/>
    </row>
    <row r="129" spans="2:7" ht="15" customHeight="1">
      <c r="B129" s="114"/>
      <c r="C129" s="120"/>
      <c r="D129" s="115"/>
      <c r="E129" s="116"/>
      <c r="F129" s="178"/>
      <c r="G129" s="117"/>
    </row>
    <row r="130" spans="2:7" ht="15" customHeight="1">
      <c r="B130" s="114"/>
      <c r="C130" s="120"/>
      <c r="D130" s="115"/>
      <c r="E130" s="116"/>
      <c r="F130" s="178"/>
      <c r="G130" s="117"/>
    </row>
    <row r="131" spans="2:7" ht="15" customHeight="1">
      <c r="B131" s="114"/>
      <c r="C131" s="120"/>
      <c r="D131" s="115"/>
      <c r="E131" s="116"/>
      <c r="F131" s="178"/>
      <c r="G131" s="117"/>
    </row>
    <row r="132" spans="2:7" ht="15" customHeight="1">
      <c r="B132" s="114"/>
      <c r="C132" s="120"/>
      <c r="D132" s="115"/>
      <c r="E132" s="116"/>
      <c r="F132" s="178"/>
      <c r="G132" s="117"/>
    </row>
    <row r="133" spans="2:7" ht="15" customHeight="1">
      <c r="B133" s="114"/>
      <c r="C133" s="177"/>
      <c r="D133" s="115"/>
      <c r="E133" s="116"/>
      <c r="F133" s="178"/>
      <c r="G133" s="117"/>
    </row>
    <row r="134" spans="2:7" ht="15" customHeight="1">
      <c r="B134" s="114"/>
      <c r="C134" s="177"/>
      <c r="D134" s="115"/>
      <c r="E134" s="116"/>
      <c r="F134" s="178"/>
      <c r="G134" s="117"/>
    </row>
    <row r="135" spans="2:7" ht="15" customHeight="1">
      <c r="B135" s="114"/>
      <c r="C135" s="177"/>
      <c r="D135" s="115"/>
      <c r="E135" s="116"/>
      <c r="F135" s="178"/>
      <c r="G135" s="117"/>
    </row>
    <row r="136" spans="2:7" ht="15" customHeight="1">
      <c r="B136" s="114"/>
      <c r="C136" s="177"/>
      <c r="D136" s="115"/>
      <c r="E136" s="116"/>
      <c r="F136" s="178"/>
      <c r="G136" s="117"/>
    </row>
    <row r="137" spans="2:7" ht="15" customHeight="1">
      <c r="B137" s="114"/>
      <c r="C137" s="177"/>
      <c r="D137" s="115"/>
      <c r="E137" s="116"/>
      <c r="F137" s="178"/>
      <c r="G137" s="117"/>
    </row>
    <row r="138" spans="2:7" ht="15" customHeight="1">
      <c r="B138" s="114"/>
      <c r="C138" s="120"/>
      <c r="D138" s="115"/>
      <c r="E138" s="116"/>
      <c r="F138" s="178"/>
      <c r="G138" s="117"/>
    </row>
    <row r="139" spans="2:7" ht="15" customHeight="1">
      <c r="B139" s="114"/>
      <c r="C139" s="120"/>
      <c r="D139" s="115"/>
      <c r="E139" s="116"/>
      <c r="F139" s="178"/>
      <c r="G139" s="117"/>
    </row>
    <row r="140" spans="2:7" ht="15" customHeight="1">
      <c r="B140" s="114"/>
      <c r="C140" s="120"/>
      <c r="D140" s="115"/>
      <c r="E140" s="116"/>
      <c r="F140" s="178"/>
      <c r="G140" s="117"/>
    </row>
    <row r="141" spans="2:7" ht="15" customHeight="1">
      <c r="B141" s="114"/>
      <c r="C141" s="120"/>
      <c r="D141" s="115"/>
      <c r="E141" s="116"/>
      <c r="F141" s="178"/>
      <c r="G141" s="117"/>
    </row>
    <row r="142" spans="2:7" ht="15" customHeight="1">
      <c r="B142" s="114"/>
      <c r="C142" s="120"/>
      <c r="D142" s="115"/>
      <c r="E142" s="116"/>
      <c r="F142" s="178"/>
      <c r="G142" s="117"/>
    </row>
    <row r="143" spans="2:7" ht="15" customHeight="1">
      <c r="B143" s="114"/>
      <c r="C143" s="120"/>
      <c r="D143" s="115"/>
      <c r="E143" s="116"/>
      <c r="F143" s="178"/>
      <c r="G143" s="117"/>
    </row>
    <row r="144" spans="2:7" ht="15" customHeight="1">
      <c r="B144" s="114"/>
      <c r="C144" s="120"/>
      <c r="D144" s="115"/>
      <c r="E144" s="116"/>
      <c r="F144" s="178"/>
      <c r="G144" s="117"/>
    </row>
    <row r="145" spans="2:7" ht="15" customHeight="1">
      <c r="B145" s="114"/>
      <c r="C145" s="120"/>
      <c r="D145" s="115"/>
      <c r="E145" s="116"/>
      <c r="F145" s="178"/>
      <c r="G145" s="117"/>
    </row>
    <row r="146" spans="2:7" ht="15" customHeight="1">
      <c r="B146" s="114"/>
      <c r="C146" s="120"/>
      <c r="D146" s="115"/>
      <c r="E146" s="116"/>
      <c r="F146" s="178"/>
      <c r="G146" s="117"/>
    </row>
    <row r="147" spans="2:7" ht="15" customHeight="1">
      <c r="B147" s="114"/>
      <c r="C147" s="120"/>
      <c r="D147" s="115"/>
      <c r="E147" s="116"/>
      <c r="F147" s="178"/>
      <c r="G147" s="117"/>
    </row>
    <row r="148" spans="2:7" ht="15" customHeight="1">
      <c r="B148" s="114"/>
      <c r="C148" s="120"/>
      <c r="D148" s="115"/>
      <c r="E148" s="116"/>
      <c r="F148" s="178"/>
      <c r="G148" s="117"/>
    </row>
    <row r="149" spans="2:7" ht="15" customHeight="1">
      <c r="B149" s="114"/>
      <c r="C149" s="177"/>
      <c r="D149" s="115"/>
      <c r="E149" s="116"/>
      <c r="F149" s="178"/>
      <c r="G149" s="117"/>
    </row>
    <row r="150" spans="2:7" ht="15" customHeight="1">
      <c r="B150" s="114"/>
      <c r="C150" s="177"/>
      <c r="D150" s="115"/>
      <c r="E150" s="116"/>
      <c r="F150" s="178"/>
      <c r="G150" s="117"/>
    </row>
    <row r="151" spans="2:7" ht="15" customHeight="1">
      <c r="B151" s="114"/>
      <c r="C151" s="177"/>
      <c r="D151" s="115"/>
      <c r="E151" s="116"/>
      <c r="F151" s="178"/>
      <c r="G151" s="117"/>
    </row>
    <row r="152" spans="2:7" ht="15" customHeight="1">
      <c r="B152" s="114"/>
      <c r="C152" s="177"/>
      <c r="D152" s="115"/>
      <c r="E152" s="116"/>
      <c r="F152" s="178"/>
      <c r="G152" s="117"/>
    </row>
    <row r="153" spans="2:7" ht="15" customHeight="1">
      <c r="B153" s="114"/>
      <c r="C153" s="177"/>
      <c r="D153" s="115"/>
      <c r="E153" s="116"/>
      <c r="F153" s="178"/>
      <c r="G153" s="117"/>
    </row>
    <row r="154" spans="2:7" ht="15" customHeight="1"/>
    <row r="155" spans="2:7" ht="15" customHeight="1"/>
    <row r="156" spans="2:7" ht="15" customHeight="1"/>
    <row r="157" spans="2:7" ht="1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9">
    <mergeCell ref="B50:G50"/>
    <mergeCell ref="G1:G2"/>
    <mergeCell ref="E1:E2"/>
    <mergeCell ref="F1:F2"/>
    <mergeCell ref="B3:G3"/>
    <mergeCell ref="B19:G19"/>
    <mergeCell ref="B42:G42"/>
    <mergeCell ref="B1:D2"/>
    <mergeCell ref="B36:G36"/>
  </mergeCells>
  <phoneticPr fontId="23" type="noConversion"/>
  <conditionalFormatting sqref="B3 B4:C18 B19 B20:C35 B36 B37:C41 B42 B43:C49 B56:C60 C62:C157">
    <cfRule type="cellIs" dxfId="14" priority="2" operator="equal">
      <formula>"Y"</formula>
    </cfRule>
    <cfRule type="cellIs" dxfId="13" priority="3" operator="equal">
      <formula>"X"</formula>
    </cfRule>
    <cfRule type="cellIs" dxfId="12" priority="4" operator="equal">
      <formula>"SPARE"</formula>
    </cfRule>
  </conditionalFormatting>
  <conditionalFormatting sqref="B4:C18">
    <cfRule type="cellIs" dxfId="11" priority="5" operator="equal">
      <formula>"Y"</formula>
    </cfRule>
    <cfRule type="cellIs" dxfId="10" priority="6" operator="equal">
      <formula>"X"</formula>
    </cfRule>
    <cfRule type="cellIs" dxfId="9" priority="7" operator="equal">
      <formula>"SPARE"</formula>
    </cfRule>
    <cfRule type="cellIs" dxfId="8" priority="8" operator="equal">
      <formula>"Y"</formula>
    </cfRule>
    <cfRule type="cellIs" dxfId="7" priority="9" operator="equal">
      <formula>"X"</formula>
    </cfRule>
    <cfRule type="cellIs" dxfId="6" priority="10" operator="equal">
      <formula>"SPARE"</formula>
    </cfRule>
    <cfRule type="cellIs" dxfId="5" priority="11" operator="equal">
      <formula>"Y"</formula>
    </cfRule>
    <cfRule type="cellIs" dxfId="4" priority="12" operator="equal">
      <formula>"X"</formula>
    </cfRule>
    <cfRule type="cellIs" dxfId="3" priority="13" operator="equal">
      <formula>"SPARE"</formula>
    </cfRule>
  </conditionalFormatting>
  <dataValidations count="1">
    <dataValidation type="list" allowBlank="1" showInputMessage="1" showErrorMessage="1" sqref="E4:E18 E20:E35 E37:E41 E43:E49 E51:E55" xr:uid="{00000000-0002-0000-0600-000000000000}">
      <formula1>"완료,불필요"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14"/>
  <sheetViews>
    <sheetView zoomScaleNormal="100" workbookViewId="0">
      <selection activeCell="J9" sqref="J9"/>
    </sheetView>
  </sheetViews>
  <sheetFormatPr defaultColWidth="9" defaultRowHeight="11.5"/>
  <cols>
    <col min="1" max="3" width="9" style="63" customWidth="1"/>
    <col min="4" max="4" width="19.33203125" style="63" customWidth="1"/>
    <col min="5" max="5" width="31.1640625" style="63" customWidth="1"/>
    <col min="6" max="9" width="9" style="63" customWidth="1"/>
    <col min="10" max="10" width="49.5" style="63" customWidth="1"/>
    <col min="11" max="12" width="9" style="63" customWidth="1"/>
    <col min="13" max="16384" width="9" style="63"/>
  </cols>
  <sheetData>
    <row r="1" spans="2:18" ht="11.25" customHeight="1"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67"/>
      <c r="O1" s="67"/>
      <c r="P1" s="67"/>
      <c r="Q1" s="67"/>
      <c r="R1" s="67"/>
    </row>
    <row r="2" spans="2:18" s="123" customFormat="1" ht="15" customHeight="1">
      <c r="B2" s="124"/>
      <c r="C2" s="125"/>
      <c r="D2" s="125" t="s">
        <v>373</v>
      </c>
      <c r="E2" s="125"/>
      <c r="F2" s="125" t="s">
        <v>374</v>
      </c>
      <c r="G2" s="125" t="s">
        <v>375</v>
      </c>
      <c r="H2" s="125" t="s">
        <v>376</v>
      </c>
      <c r="I2" s="125" t="s">
        <v>377</v>
      </c>
      <c r="J2" s="125" t="s">
        <v>13</v>
      </c>
      <c r="K2" s="125" t="s">
        <v>378</v>
      </c>
      <c r="L2" s="126" t="s">
        <v>85</v>
      </c>
      <c r="M2" s="127"/>
      <c r="N2" s="127"/>
      <c r="O2" s="156" t="s">
        <v>78</v>
      </c>
      <c r="P2" s="156" t="s">
        <v>129</v>
      </c>
      <c r="Q2" s="156" t="s">
        <v>79</v>
      </c>
      <c r="R2" s="156" t="s">
        <v>80</v>
      </c>
    </row>
    <row r="3" spans="2:18" ht="15" customHeight="1">
      <c r="B3" s="225" t="s">
        <v>379</v>
      </c>
      <c r="C3" s="128">
        <v>1</v>
      </c>
      <c r="D3" s="129" t="s">
        <v>380</v>
      </c>
      <c r="E3" s="129" t="s">
        <v>381</v>
      </c>
      <c r="F3" s="130"/>
      <c r="G3" s="130"/>
      <c r="H3" s="130"/>
      <c r="I3" s="130"/>
      <c r="J3" s="129" t="s">
        <v>382</v>
      </c>
      <c r="K3" s="131"/>
      <c r="L3" s="132"/>
      <c r="M3" s="67"/>
      <c r="N3" s="67"/>
      <c r="O3" s="16">
        <f>COUNTIF(L3:L15, "*완료*")</f>
        <v>0</v>
      </c>
      <c r="P3" s="16">
        <f>COUNTIF(L3:L15, "*불필요*")</f>
        <v>0</v>
      </c>
      <c r="Q3" s="16">
        <f>COUNTA(D3:D15)</f>
        <v>1</v>
      </c>
      <c r="R3" s="48">
        <f>(O3+P3)/Q3</f>
        <v>0</v>
      </c>
    </row>
    <row r="4" spans="2:18" ht="15" customHeight="1">
      <c r="B4" s="226"/>
      <c r="C4" s="128">
        <v>2</v>
      </c>
      <c r="D4" s="129"/>
      <c r="E4" s="129"/>
      <c r="F4" s="130"/>
      <c r="G4" s="130"/>
      <c r="H4" s="130"/>
      <c r="I4" s="130"/>
      <c r="J4" s="129"/>
      <c r="K4" s="131"/>
      <c r="L4" s="132"/>
      <c r="M4" s="67"/>
      <c r="N4" s="67"/>
      <c r="O4" s="67"/>
      <c r="P4" s="67"/>
      <c r="Q4" s="67"/>
      <c r="R4" s="67"/>
    </row>
    <row r="5" spans="2:18" ht="15" customHeight="1">
      <c r="B5" s="226"/>
      <c r="C5" s="128">
        <v>3</v>
      </c>
      <c r="D5" s="129"/>
      <c r="E5" s="129"/>
      <c r="F5" s="130"/>
      <c r="G5" s="130"/>
      <c r="H5" s="130"/>
      <c r="I5" s="130"/>
      <c r="J5" s="129"/>
      <c r="K5" s="131"/>
      <c r="L5" s="132"/>
      <c r="M5" s="67"/>
      <c r="N5" s="67"/>
      <c r="O5" s="67"/>
      <c r="P5" s="67"/>
      <c r="Q5" s="67"/>
      <c r="R5" s="67"/>
    </row>
    <row r="6" spans="2:18" ht="15" customHeight="1">
      <c r="B6" s="226"/>
      <c r="C6" s="128">
        <v>4</v>
      </c>
      <c r="D6" s="129"/>
      <c r="E6" s="129"/>
      <c r="F6" s="130"/>
      <c r="G6" s="130"/>
      <c r="H6" s="130"/>
      <c r="I6" s="130"/>
      <c r="J6" s="129"/>
      <c r="K6" s="131"/>
      <c r="L6" s="132"/>
      <c r="M6" s="67"/>
      <c r="N6" s="67"/>
      <c r="O6" s="67"/>
      <c r="P6" s="67"/>
      <c r="Q6" s="67"/>
      <c r="R6" s="67"/>
    </row>
    <row r="7" spans="2:18" ht="15" customHeight="1">
      <c r="B7" s="226"/>
      <c r="C7" s="128">
        <v>5</v>
      </c>
      <c r="D7" s="129"/>
      <c r="E7" s="129"/>
      <c r="F7" s="130"/>
      <c r="G7" s="130"/>
      <c r="H7" s="130"/>
      <c r="I7" s="130"/>
      <c r="J7" s="129"/>
      <c r="K7" s="131"/>
      <c r="L7" s="132"/>
      <c r="M7" s="67"/>
      <c r="N7" s="67"/>
      <c r="O7" s="67"/>
      <c r="P7" s="67"/>
      <c r="Q7" s="67"/>
      <c r="R7" s="67"/>
    </row>
    <row r="8" spans="2:18" ht="15" customHeight="1">
      <c r="B8" s="226"/>
      <c r="C8" s="128">
        <v>6</v>
      </c>
      <c r="D8" s="129"/>
      <c r="E8" s="129"/>
      <c r="F8" s="130"/>
      <c r="G8" s="130"/>
      <c r="H8" s="130"/>
      <c r="I8" s="130"/>
      <c r="J8" s="129"/>
      <c r="K8" s="131"/>
      <c r="L8" s="132"/>
      <c r="M8" s="67"/>
      <c r="N8" s="67"/>
      <c r="O8" s="67"/>
      <c r="P8" s="67"/>
      <c r="Q8" s="67"/>
      <c r="R8" s="67"/>
    </row>
    <row r="9" spans="2:18" ht="15" customHeight="1">
      <c r="B9" s="226"/>
      <c r="C9" s="128">
        <v>7</v>
      </c>
      <c r="D9" s="129"/>
      <c r="E9" s="129"/>
      <c r="F9" s="130"/>
      <c r="G9" s="130"/>
      <c r="H9" s="130"/>
      <c r="I9" s="130"/>
      <c r="J9" s="129"/>
      <c r="K9" s="131"/>
      <c r="L9" s="132"/>
      <c r="M9" s="67"/>
      <c r="N9" s="67"/>
      <c r="O9" s="67"/>
      <c r="P9" s="67"/>
      <c r="Q9" s="67"/>
      <c r="R9" s="67"/>
    </row>
    <row r="10" spans="2:18" ht="15" customHeight="1">
      <c r="B10" s="226"/>
      <c r="C10" s="128">
        <v>8</v>
      </c>
      <c r="D10" s="129"/>
      <c r="E10" s="129"/>
      <c r="F10" s="130"/>
      <c r="G10" s="130"/>
      <c r="H10" s="130"/>
      <c r="I10" s="130"/>
      <c r="J10" s="129"/>
      <c r="K10" s="131"/>
      <c r="L10" s="132"/>
      <c r="M10" s="67"/>
      <c r="N10" s="67"/>
      <c r="O10" s="67"/>
      <c r="P10" s="67"/>
      <c r="Q10" s="67"/>
      <c r="R10" s="67"/>
    </row>
    <row r="11" spans="2:18" ht="15" customHeight="1">
      <c r="B11" s="226"/>
      <c r="C11" s="128">
        <v>9</v>
      </c>
      <c r="D11" s="129"/>
      <c r="E11" s="129"/>
      <c r="F11" s="130"/>
      <c r="G11" s="130"/>
      <c r="H11" s="130"/>
      <c r="I11" s="130"/>
      <c r="J11" s="129"/>
      <c r="K11" s="131"/>
      <c r="L11" s="132"/>
      <c r="M11" s="67"/>
      <c r="N11" s="67"/>
      <c r="O11" s="67"/>
      <c r="P11" s="67"/>
      <c r="Q11" s="67"/>
      <c r="R11" s="67"/>
    </row>
    <row r="12" spans="2:18" ht="15" customHeight="1">
      <c r="B12" s="226"/>
      <c r="C12" s="128">
        <v>10</v>
      </c>
      <c r="D12" s="129"/>
      <c r="E12" s="129"/>
      <c r="F12" s="130"/>
      <c r="G12" s="130"/>
      <c r="H12" s="130"/>
      <c r="I12" s="130"/>
      <c r="J12" s="129"/>
      <c r="K12" s="131"/>
      <c r="L12" s="132"/>
      <c r="M12" s="67"/>
      <c r="N12" s="67"/>
      <c r="O12" s="67"/>
      <c r="P12" s="67"/>
      <c r="Q12" s="67"/>
      <c r="R12" s="67"/>
    </row>
    <row r="13" spans="2:18" ht="15" customHeight="1">
      <c r="B13" s="226"/>
      <c r="C13" s="128">
        <v>11</v>
      </c>
      <c r="D13" s="129"/>
      <c r="E13" s="129"/>
      <c r="F13" s="130"/>
      <c r="G13" s="130"/>
      <c r="H13" s="130"/>
      <c r="I13" s="130"/>
      <c r="J13" s="129"/>
      <c r="K13" s="131"/>
      <c r="L13" s="132"/>
      <c r="M13" s="67"/>
      <c r="N13" s="67"/>
      <c r="O13" s="67"/>
      <c r="P13" s="67"/>
      <c r="Q13" s="67"/>
      <c r="R13" s="67"/>
    </row>
    <row r="14" spans="2:18" ht="15" customHeight="1">
      <c r="B14" s="227"/>
      <c r="C14" s="133">
        <v>12</v>
      </c>
      <c r="D14" s="134"/>
      <c r="E14" s="134"/>
      <c r="F14" s="135"/>
      <c r="G14" s="135"/>
      <c r="H14" s="135"/>
      <c r="I14" s="135"/>
      <c r="J14" s="134"/>
      <c r="K14" s="136"/>
      <c r="L14" s="137"/>
      <c r="M14" s="67"/>
      <c r="N14" s="67"/>
      <c r="O14" s="67"/>
      <c r="P14" s="67"/>
      <c r="Q14" s="67"/>
      <c r="R14" s="67"/>
    </row>
  </sheetData>
  <mergeCells count="1">
    <mergeCell ref="B3:B14"/>
  </mergeCells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81"/>
  <sheetViews>
    <sheetView zoomScaleNormal="100" workbookViewId="0">
      <selection activeCell="H10" sqref="H10"/>
    </sheetView>
  </sheetViews>
  <sheetFormatPr defaultColWidth="9" defaultRowHeight="13.5" customHeight="1"/>
  <cols>
    <col min="1" max="1" width="3.25" style="8" customWidth="1"/>
    <col min="2" max="2" width="9" style="9" customWidth="1"/>
    <col min="3" max="3" width="24.33203125" style="8" customWidth="1"/>
    <col min="4" max="4" width="9.83203125" style="8" customWidth="1"/>
    <col min="5" max="5" width="24.5" style="8" customWidth="1"/>
    <col min="6" max="6" width="33.1640625" style="8" customWidth="1"/>
    <col min="7" max="7" width="6" style="9" customWidth="1"/>
    <col min="8" max="9" width="9" style="8" customWidth="1"/>
    <col min="10" max="12" width="9.08203125" style="8" customWidth="1"/>
    <col min="13" max="13" width="9.25" style="8" customWidth="1"/>
    <col min="14" max="15" width="9" style="8" customWidth="1"/>
    <col min="16" max="16384" width="9" style="8"/>
  </cols>
  <sheetData>
    <row r="1" spans="2:14" ht="13.5" customHeight="1">
      <c r="B1" s="138" t="s">
        <v>383</v>
      </c>
      <c r="C1" s="138" t="s">
        <v>384</v>
      </c>
      <c r="D1" s="138" t="s">
        <v>385</v>
      </c>
      <c r="E1" s="138" t="s">
        <v>386</v>
      </c>
      <c r="F1" s="138" t="s">
        <v>13</v>
      </c>
      <c r="G1" s="138" t="s">
        <v>85</v>
      </c>
      <c r="H1" s="13"/>
      <c r="I1" s="13"/>
      <c r="J1" s="16" t="s">
        <v>78</v>
      </c>
      <c r="K1" s="16" t="s">
        <v>129</v>
      </c>
      <c r="L1" s="16" t="s">
        <v>79</v>
      </c>
      <c r="M1" s="16" t="s">
        <v>80</v>
      </c>
      <c r="N1" s="13"/>
    </row>
    <row r="2" spans="2:14" ht="13.5" customHeight="1">
      <c r="B2" s="139">
        <v>1</v>
      </c>
      <c r="C2" s="62" t="s">
        <v>387</v>
      </c>
      <c r="D2" s="139" t="s">
        <v>388</v>
      </c>
      <c r="E2" s="140"/>
      <c r="F2" s="62" t="s">
        <v>389</v>
      </c>
      <c r="G2" s="139"/>
      <c r="H2" s="13"/>
      <c r="I2" s="13"/>
      <c r="J2" s="16">
        <f>COUNTIF(G:G, "*완료*")</f>
        <v>0</v>
      </c>
      <c r="K2" s="16">
        <f>COUNTIF(G:G, "*불필요*")</f>
        <v>0</v>
      </c>
      <c r="L2" s="16">
        <f>COUNTA(D2:D75)</f>
        <v>4</v>
      </c>
      <c r="M2" s="48">
        <f>(J2+K2)/L2</f>
        <v>0</v>
      </c>
      <c r="N2" s="13"/>
    </row>
    <row r="3" spans="2:14" ht="13.5" customHeight="1">
      <c r="B3" s="139">
        <v>2</v>
      </c>
      <c r="C3" s="62" t="s">
        <v>104</v>
      </c>
      <c r="D3" s="139" t="s">
        <v>388</v>
      </c>
      <c r="E3" s="140"/>
      <c r="F3" s="62" t="s">
        <v>390</v>
      </c>
      <c r="G3" s="139"/>
      <c r="H3" s="13"/>
      <c r="I3" s="13"/>
      <c r="J3" s="13"/>
      <c r="K3" s="13"/>
      <c r="L3" s="13"/>
      <c r="M3" s="13"/>
      <c r="N3" s="13"/>
    </row>
    <row r="4" spans="2:14" ht="13.5" customHeight="1">
      <c r="B4" s="139">
        <v>3</v>
      </c>
      <c r="C4" s="62" t="s">
        <v>391</v>
      </c>
      <c r="D4" s="139" t="s">
        <v>392</v>
      </c>
      <c r="E4" s="141"/>
      <c r="F4" s="142" t="s">
        <v>393</v>
      </c>
      <c r="G4" s="139"/>
      <c r="H4" s="13"/>
      <c r="I4" s="13"/>
      <c r="J4" s="13"/>
      <c r="K4" s="13"/>
      <c r="L4" s="13"/>
      <c r="M4" s="13"/>
      <c r="N4" s="13"/>
    </row>
    <row r="5" spans="2:14" ht="13.5" customHeight="1">
      <c r="B5" s="139">
        <v>4</v>
      </c>
      <c r="C5" s="62" t="s">
        <v>394</v>
      </c>
      <c r="D5" s="143" t="s">
        <v>159</v>
      </c>
      <c r="E5" s="140"/>
      <c r="F5" s="62" t="s">
        <v>395</v>
      </c>
      <c r="G5" s="139"/>
      <c r="H5" s="13"/>
      <c r="I5" s="13"/>
      <c r="J5" s="13"/>
      <c r="K5" s="13"/>
      <c r="L5" s="13"/>
      <c r="M5" s="13"/>
      <c r="N5" s="13"/>
    </row>
    <row r="6" spans="2:14" ht="13.5" customHeight="1">
      <c r="B6" s="139"/>
      <c r="C6" s="140"/>
      <c r="D6" s="144"/>
      <c r="E6" s="140"/>
      <c r="F6" s="140"/>
      <c r="G6" s="139"/>
      <c r="H6" s="13"/>
      <c r="I6" s="13"/>
      <c r="J6" s="13"/>
      <c r="K6" s="13"/>
      <c r="L6" s="13"/>
      <c r="M6" s="13"/>
      <c r="N6" s="13"/>
    </row>
    <row r="7" spans="2:14" ht="13.5" customHeight="1">
      <c r="B7" s="139"/>
      <c r="C7" s="140"/>
      <c r="D7" s="144"/>
      <c r="E7" s="140"/>
      <c r="F7" s="140"/>
      <c r="G7" s="139"/>
      <c r="H7" s="13"/>
      <c r="I7" s="13"/>
      <c r="J7" s="13"/>
      <c r="K7" s="13"/>
      <c r="L7" s="13"/>
      <c r="M7" s="13"/>
      <c r="N7" s="13"/>
    </row>
    <row r="8" spans="2:14" ht="13.5" customHeight="1">
      <c r="B8" s="139"/>
      <c r="C8" s="140"/>
      <c r="D8" s="144"/>
      <c r="E8" s="145"/>
      <c r="F8" s="145"/>
      <c r="G8" s="139"/>
      <c r="H8" s="13"/>
      <c r="I8" s="13"/>
      <c r="J8" s="13"/>
      <c r="K8" s="13"/>
      <c r="L8" s="13"/>
      <c r="M8" s="13"/>
      <c r="N8" s="13"/>
    </row>
    <row r="9" spans="2:14" ht="13.5" customHeight="1">
      <c r="B9" s="139"/>
      <c r="C9" s="140"/>
      <c r="D9" s="144"/>
      <c r="E9" s="145"/>
      <c r="F9" s="145"/>
      <c r="G9" s="139"/>
      <c r="H9" s="13"/>
      <c r="I9" s="13"/>
      <c r="J9" s="13"/>
      <c r="K9" s="13"/>
      <c r="L9" s="13"/>
      <c r="M9" s="13"/>
      <c r="N9" s="13"/>
    </row>
    <row r="10" spans="2:14" ht="13.5" customHeight="1">
      <c r="B10" s="139"/>
      <c r="C10" s="140"/>
      <c r="D10" s="144"/>
      <c r="E10" s="145"/>
      <c r="F10" s="145"/>
      <c r="G10" s="139"/>
      <c r="H10" s="13"/>
      <c r="I10" s="13"/>
      <c r="J10" s="13"/>
      <c r="K10" s="13"/>
      <c r="L10" s="13"/>
      <c r="M10" s="13"/>
      <c r="N10" s="13"/>
    </row>
    <row r="11" spans="2:14" ht="13.5" customHeight="1">
      <c r="B11" s="139"/>
      <c r="C11" s="140"/>
      <c r="D11" s="144"/>
      <c r="E11" s="145"/>
      <c r="F11" s="145"/>
      <c r="G11" s="139"/>
      <c r="H11" s="13"/>
      <c r="I11" s="13"/>
      <c r="J11" s="13"/>
      <c r="K11" s="13"/>
      <c r="L11" s="13"/>
      <c r="M11" s="13"/>
      <c r="N11" s="13"/>
    </row>
    <row r="12" spans="2:14" ht="13.5" customHeight="1">
      <c r="B12" s="139"/>
      <c r="C12" s="140"/>
      <c r="D12" s="144"/>
      <c r="E12" s="145"/>
      <c r="F12" s="145"/>
      <c r="G12" s="139"/>
      <c r="H12" s="13"/>
      <c r="I12" s="13"/>
      <c r="J12" s="13"/>
      <c r="K12" s="13"/>
      <c r="L12" s="13"/>
      <c r="M12" s="13"/>
      <c r="N12" s="13"/>
    </row>
    <row r="13" spans="2:14" ht="13.5" customHeight="1">
      <c r="B13" s="139"/>
      <c r="C13" s="140"/>
      <c r="D13" s="144"/>
      <c r="E13" s="145"/>
      <c r="F13" s="145"/>
      <c r="G13" s="139"/>
      <c r="H13" s="13"/>
      <c r="I13" s="13"/>
      <c r="J13" s="13"/>
      <c r="K13" s="13"/>
      <c r="L13" s="13"/>
      <c r="M13" s="13"/>
      <c r="N13" s="13"/>
    </row>
    <row r="14" spans="2:14" ht="13.5" customHeight="1">
      <c r="B14" s="139"/>
      <c r="C14" s="140"/>
      <c r="D14" s="144"/>
      <c r="E14" s="145"/>
      <c r="F14" s="145"/>
      <c r="G14" s="139"/>
      <c r="H14" s="13"/>
      <c r="I14" s="13"/>
      <c r="J14" s="13"/>
      <c r="K14" s="13"/>
      <c r="L14" s="13"/>
      <c r="M14" s="13"/>
      <c r="N14" s="13"/>
    </row>
    <row r="15" spans="2:14" ht="13.5" customHeight="1">
      <c r="B15" s="139"/>
      <c r="C15" s="140"/>
      <c r="D15" s="144"/>
      <c r="E15" s="140"/>
      <c r="F15" s="140"/>
      <c r="G15" s="139"/>
      <c r="H15" s="13"/>
      <c r="I15" s="13"/>
      <c r="J15" s="13"/>
      <c r="K15" s="13"/>
      <c r="L15" s="13"/>
      <c r="M15" s="13"/>
      <c r="N15" s="13"/>
    </row>
    <row r="16" spans="2:14" ht="13.5" customHeight="1">
      <c r="B16" s="139"/>
      <c r="C16" s="140"/>
      <c r="D16" s="144"/>
      <c r="E16" s="140"/>
      <c r="F16" s="140"/>
      <c r="G16" s="139"/>
      <c r="H16" s="13"/>
      <c r="I16" s="13"/>
      <c r="J16" s="13"/>
      <c r="K16" s="13"/>
      <c r="L16" s="13"/>
      <c r="M16" s="13"/>
      <c r="N16" s="13"/>
    </row>
    <row r="17" spans="2:14" ht="13.5" customHeight="1">
      <c r="B17" s="139"/>
      <c r="C17" s="140"/>
      <c r="D17" s="144"/>
      <c r="E17" s="145"/>
      <c r="F17" s="145"/>
      <c r="G17" s="139"/>
      <c r="H17" s="13"/>
      <c r="I17" s="13"/>
      <c r="J17" s="13"/>
      <c r="K17" s="13"/>
      <c r="L17" s="13"/>
      <c r="M17" s="13"/>
      <c r="N17" s="13"/>
    </row>
    <row r="18" spans="2:14" ht="13.5" customHeight="1">
      <c r="B18" s="139"/>
      <c r="C18" s="140"/>
      <c r="D18" s="144"/>
      <c r="E18" s="145"/>
      <c r="F18" s="145"/>
      <c r="G18" s="139"/>
      <c r="H18" s="13"/>
      <c r="I18" s="13"/>
      <c r="J18" s="13"/>
      <c r="K18" s="13"/>
      <c r="L18" s="13"/>
      <c r="M18" s="13"/>
      <c r="N18" s="13"/>
    </row>
    <row r="19" spans="2:14" ht="13.5" customHeight="1">
      <c r="B19" s="139"/>
      <c r="C19" s="140"/>
      <c r="D19" s="144"/>
      <c r="E19" s="145"/>
      <c r="F19" s="145"/>
      <c r="G19" s="139"/>
      <c r="H19" s="13"/>
      <c r="I19" s="13"/>
      <c r="J19" s="13"/>
      <c r="K19" s="13"/>
      <c r="L19" s="13"/>
      <c r="M19" s="13"/>
      <c r="N19" s="13"/>
    </row>
    <row r="20" spans="2:14" ht="13.5" customHeight="1">
      <c r="B20" s="139"/>
      <c r="C20" s="140"/>
      <c r="D20" s="144"/>
      <c r="E20" s="145"/>
      <c r="F20" s="145"/>
      <c r="G20" s="139"/>
      <c r="H20" s="13"/>
      <c r="I20" s="13"/>
      <c r="J20" s="13"/>
      <c r="K20" s="13"/>
      <c r="L20" s="13"/>
      <c r="M20" s="13"/>
      <c r="N20" s="13"/>
    </row>
    <row r="21" spans="2:14" ht="13.5" customHeight="1">
      <c r="B21" s="139"/>
      <c r="C21" s="140"/>
      <c r="D21" s="144"/>
      <c r="E21" s="145"/>
      <c r="F21" s="145"/>
      <c r="G21" s="139"/>
      <c r="H21" s="13"/>
      <c r="I21" s="13"/>
      <c r="J21" s="13"/>
      <c r="K21" s="13"/>
      <c r="L21" s="13"/>
      <c r="M21" s="13"/>
      <c r="N21" s="13"/>
    </row>
    <row r="22" spans="2:14" ht="13.5" customHeight="1">
      <c r="B22" s="139"/>
      <c r="C22" s="140"/>
      <c r="D22" s="144"/>
      <c r="E22" s="145"/>
      <c r="F22" s="145"/>
      <c r="G22" s="139"/>
      <c r="H22" s="13"/>
      <c r="I22" s="13"/>
      <c r="J22" s="13"/>
      <c r="K22" s="13"/>
      <c r="L22" s="13"/>
      <c r="M22" s="13"/>
      <c r="N22" s="13"/>
    </row>
    <row r="23" spans="2:14" ht="13.5" customHeight="1">
      <c r="B23" s="139"/>
      <c r="C23" s="140"/>
      <c r="D23" s="144"/>
      <c r="E23" s="145"/>
      <c r="F23" s="145"/>
      <c r="G23" s="139"/>
      <c r="H23" s="13"/>
      <c r="I23" s="13"/>
      <c r="J23" s="13"/>
      <c r="K23" s="13"/>
      <c r="L23" s="13"/>
      <c r="M23" s="13"/>
      <c r="N23" s="13"/>
    </row>
    <row r="24" spans="2:14" ht="13.5" customHeight="1">
      <c r="B24" s="139"/>
      <c r="C24" s="140"/>
      <c r="D24" s="144"/>
      <c r="E24" s="140"/>
      <c r="F24" s="140"/>
      <c r="G24" s="139"/>
      <c r="H24" s="13"/>
      <c r="I24" s="13"/>
      <c r="J24" s="13"/>
      <c r="K24" s="13"/>
      <c r="L24" s="13"/>
      <c r="M24" s="13"/>
      <c r="N24" s="13"/>
    </row>
    <row r="25" spans="2:14" ht="13.5" customHeight="1">
      <c r="B25" s="139"/>
      <c r="C25" s="140"/>
      <c r="E25" s="140"/>
      <c r="F25" s="140"/>
      <c r="G25" s="139"/>
      <c r="H25" s="13"/>
      <c r="I25" s="13"/>
      <c r="J25" s="13"/>
      <c r="K25" s="13"/>
      <c r="L25" s="13"/>
      <c r="M25" s="13"/>
      <c r="N25" s="13"/>
    </row>
    <row r="26" spans="2:14" ht="13.5" customHeight="1">
      <c r="B26" s="139"/>
      <c r="C26" s="140"/>
      <c r="D26" s="144"/>
      <c r="E26" s="140"/>
      <c r="F26" s="140"/>
      <c r="G26" s="139"/>
      <c r="H26" s="13"/>
      <c r="I26" s="13"/>
      <c r="J26" s="13"/>
      <c r="K26" s="13"/>
      <c r="L26" s="13"/>
      <c r="M26" s="13"/>
      <c r="N26" s="13"/>
    </row>
    <row r="27" spans="2:14" ht="13.5" customHeight="1">
      <c r="B27" s="139"/>
      <c r="C27" s="140"/>
      <c r="D27" s="144"/>
      <c r="E27" s="140"/>
      <c r="F27" s="140"/>
      <c r="G27" s="139"/>
      <c r="H27" s="13"/>
      <c r="I27" s="13"/>
      <c r="J27" s="13"/>
      <c r="K27" s="13"/>
      <c r="L27" s="13"/>
      <c r="M27" s="13"/>
      <c r="N27" s="13"/>
    </row>
    <row r="28" spans="2:14" ht="13.5" customHeight="1">
      <c r="B28" s="139"/>
      <c r="C28" s="140"/>
      <c r="D28" s="144"/>
      <c r="E28" s="140"/>
      <c r="F28" s="140"/>
      <c r="G28" s="139"/>
      <c r="H28" s="13"/>
      <c r="I28" s="13"/>
      <c r="J28" s="13"/>
      <c r="K28" s="13"/>
      <c r="L28" s="13"/>
      <c r="M28" s="13"/>
      <c r="N28" s="13"/>
    </row>
    <row r="29" spans="2:14" ht="13.5" customHeight="1">
      <c r="B29" s="139"/>
      <c r="C29" s="140"/>
      <c r="D29" s="144"/>
      <c r="E29" s="140"/>
      <c r="F29" s="140"/>
      <c r="G29" s="139"/>
      <c r="H29" s="13"/>
      <c r="I29" s="13"/>
      <c r="J29" s="13"/>
      <c r="K29" s="13"/>
      <c r="L29" s="13"/>
      <c r="M29" s="13"/>
      <c r="N29" s="13"/>
    </row>
    <row r="30" spans="2:14" ht="13.5" customHeight="1">
      <c r="B30" s="139"/>
      <c r="C30" s="140"/>
      <c r="D30" s="144"/>
      <c r="E30" s="140"/>
      <c r="F30" s="140"/>
      <c r="G30" s="139"/>
      <c r="H30" s="13"/>
      <c r="I30" s="13"/>
      <c r="J30" s="13"/>
      <c r="K30" s="13"/>
      <c r="L30" s="13"/>
      <c r="M30" s="13"/>
      <c r="N30" s="13"/>
    </row>
    <row r="31" spans="2:14" ht="13.5" customHeight="1">
      <c r="B31" s="139"/>
      <c r="C31" s="140"/>
      <c r="D31" s="144"/>
      <c r="E31" s="140"/>
      <c r="F31" s="140"/>
      <c r="G31" s="139"/>
      <c r="H31" s="13"/>
      <c r="I31" s="13"/>
      <c r="J31" s="13"/>
      <c r="K31" s="13"/>
      <c r="L31" s="13"/>
      <c r="M31" s="13"/>
      <c r="N31" s="13"/>
    </row>
    <row r="32" spans="2:14" ht="13.5" customHeight="1">
      <c r="B32" s="139"/>
      <c r="C32" s="140"/>
      <c r="D32" s="144"/>
      <c r="E32" s="145"/>
      <c r="F32" s="145"/>
      <c r="G32" s="139"/>
      <c r="H32" s="13"/>
      <c r="I32" s="13"/>
      <c r="J32" s="13"/>
      <c r="K32" s="13"/>
      <c r="L32" s="13"/>
      <c r="M32" s="13"/>
      <c r="N32" s="13"/>
    </row>
    <row r="33" spans="2:14" ht="13.5" customHeight="1">
      <c r="B33" s="139"/>
      <c r="C33" s="140"/>
      <c r="D33" s="144"/>
      <c r="E33" s="145"/>
      <c r="F33" s="145"/>
      <c r="G33" s="139"/>
      <c r="H33" s="13"/>
      <c r="I33" s="13"/>
      <c r="J33" s="13"/>
      <c r="K33" s="13"/>
      <c r="L33" s="13"/>
      <c r="M33" s="13"/>
      <c r="N33" s="13"/>
    </row>
    <row r="34" spans="2:14" ht="13.5" customHeight="1">
      <c r="B34" s="139"/>
      <c r="C34" s="140"/>
      <c r="D34" s="144"/>
      <c r="E34" s="145"/>
      <c r="F34" s="145"/>
      <c r="G34" s="139"/>
      <c r="H34" s="13"/>
      <c r="I34" s="13"/>
      <c r="J34" s="13"/>
      <c r="K34" s="13"/>
      <c r="L34" s="13"/>
      <c r="M34" s="13"/>
      <c r="N34" s="13"/>
    </row>
    <row r="35" spans="2:14" ht="13.5" customHeight="1">
      <c r="B35" s="139"/>
      <c r="C35" s="140"/>
      <c r="D35" s="144"/>
      <c r="E35" s="145"/>
      <c r="F35" s="145"/>
      <c r="G35" s="139"/>
      <c r="H35" s="13"/>
      <c r="I35" s="13"/>
      <c r="J35" s="13"/>
      <c r="K35" s="13"/>
      <c r="L35" s="13"/>
      <c r="M35" s="13"/>
      <c r="N35" s="13"/>
    </row>
    <row r="36" spans="2:14" ht="13.5" customHeight="1">
      <c r="B36" s="139"/>
      <c r="C36" s="140"/>
      <c r="D36" s="144"/>
      <c r="E36" s="145"/>
      <c r="F36" s="145"/>
      <c r="G36" s="139"/>
      <c r="H36" s="13"/>
      <c r="I36" s="13"/>
      <c r="J36" s="13"/>
      <c r="K36" s="13"/>
      <c r="L36" s="13"/>
      <c r="M36" s="13"/>
      <c r="N36" s="13"/>
    </row>
    <row r="37" spans="2:14" ht="13.5" customHeight="1">
      <c r="B37" s="139"/>
      <c r="C37" s="140"/>
      <c r="D37" s="144"/>
      <c r="E37" s="145"/>
      <c r="F37" s="145"/>
      <c r="G37" s="139"/>
      <c r="H37" s="13"/>
      <c r="I37" s="13"/>
      <c r="J37" s="13"/>
      <c r="K37" s="13"/>
      <c r="L37" s="13"/>
      <c r="M37" s="13"/>
      <c r="N37" s="13"/>
    </row>
    <row r="38" spans="2:14" ht="13.5" customHeight="1">
      <c r="B38" s="139"/>
      <c r="C38" s="140"/>
      <c r="D38" s="144"/>
      <c r="E38" s="140"/>
      <c r="F38" s="140"/>
      <c r="G38" s="139"/>
      <c r="H38" s="13"/>
      <c r="I38" s="13"/>
      <c r="J38" s="13"/>
      <c r="K38" s="13"/>
      <c r="L38" s="13"/>
      <c r="M38" s="13"/>
      <c r="N38" s="13"/>
    </row>
    <row r="39" spans="2:14" ht="13.5" customHeight="1">
      <c r="B39" s="146"/>
      <c r="C39" s="141"/>
      <c r="D39" s="147"/>
      <c r="E39" s="141"/>
      <c r="F39" s="141"/>
      <c r="G39" s="139"/>
      <c r="H39" s="13"/>
      <c r="I39" s="13"/>
      <c r="J39" s="13"/>
      <c r="K39" s="13"/>
      <c r="L39" s="13"/>
      <c r="M39" s="13"/>
      <c r="N39" s="13"/>
    </row>
    <row r="40" spans="2:14" ht="13.5" customHeight="1">
      <c r="B40" s="139"/>
      <c r="C40" s="145"/>
      <c r="D40" s="145"/>
      <c r="E40" s="140"/>
      <c r="F40" s="140"/>
      <c r="G40" s="139"/>
      <c r="H40" s="13"/>
      <c r="I40" s="13"/>
      <c r="J40" s="13"/>
      <c r="K40" s="13"/>
      <c r="L40" s="13"/>
      <c r="M40" s="13"/>
      <c r="N40" s="13"/>
    </row>
    <row r="41" spans="2:14" ht="13.5" customHeight="1">
      <c r="B41" s="139"/>
      <c r="C41" s="145"/>
      <c r="D41" s="145"/>
      <c r="E41" s="145"/>
      <c r="F41" s="145"/>
      <c r="G41" s="148"/>
      <c r="H41" s="13"/>
      <c r="I41" s="13"/>
      <c r="J41" s="13"/>
      <c r="K41" s="13"/>
      <c r="L41" s="13"/>
      <c r="M41" s="13"/>
      <c r="N41" s="13"/>
    </row>
    <row r="42" spans="2:14" ht="13.5" customHeight="1">
      <c r="B42" s="139"/>
      <c r="C42" s="145"/>
      <c r="D42" s="145"/>
      <c r="E42" s="145"/>
      <c r="F42" s="145"/>
      <c r="G42" s="148"/>
      <c r="H42" s="13"/>
      <c r="I42" s="13"/>
      <c r="J42" s="13"/>
      <c r="K42" s="13"/>
      <c r="L42" s="13"/>
      <c r="M42" s="13"/>
      <c r="N42" s="13"/>
    </row>
    <row r="43" spans="2:14" ht="13.5" customHeight="1">
      <c r="B43" s="139"/>
      <c r="C43" s="145"/>
      <c r="D43" s="145"/>
      <c r="E43" s="145"/>
      <c r="F43" s="145"/>
      <c r="G43" s="148"/>
      <c r="H43" s="13"/>
      <c r="I43" s="13"/>
      <c r="J43" s="13"/>
      <c r="K43" s="13"/>
      <c r="L43" s="13"/>
      <c r="M43" s="13"/>
      <c r="N43" s="13"/>
    </row>
    <row r="44" spans="2:14" ht="13.5" customHeight="1">
      <c r="B44" s="139"/>
      <c r="C44" s="140"/>
      <c r="D44" s="140"/>
      <c r="E44" s="140"/>
      <c r="F44" s="140"/>
      <c r="G44" s="139"/>
      <c r="H44" s="13"/>
      <c r="I44" s="13"/>
      <c r="J44" s="13"/>
      <c r="K44" s="13"/>
      <c r="L44" s="13"/>
      <c r="M44" s="13"/>
      <c r="N44" s="13"/>
    </row>
    <row r="45" spans="2:14" ht="13.5" customHeight="1">
      <c r="B45" s="139"/>
      <c r="C45" s="140"/>
      <c r="D45" s="140"/>
      <c r="E45" s="140"/>
      <c r="F45" s="140"/>
      <c r="G45" s="139"/>
      <c r="H45" s="13"/>
      <c r="I45" s="13"/>
      <c r="J45" s="13"/>
      <c r="K45" s="13"/>
      <c r="L45" s="13"/>
      <c r="M45" s="13"/>
      <c r="N45" s="13"/>
    </row>
    <row r="46" spans="2:14" ht="13.5" customHeight="1">
      <c r="B46" s="139"/>
      <c r="C46" s="140"/>
      <c r="D46" s="140"/>
      <c r="E46" s="140"/>
      <c r="F46" s="140"/>
      <c r="G46" s="139"/>
      <c r="H46" s="13"/>
      <c r="I46" s="13"/>
      <c r="J46" s="13"/>
      <c r="K46" s="13"/>
      <c r="L46" s="13"/>
      <c r="M46" s="13"/>
      <c r="N46" s="13"/>
    </row>
    <row r="47" spans="2:14" ht="13.5" customHeight="1">
      <c r="B47" s="139"/>
      <c r="C47" s="140"/>
      <c r="D47" s="140"/>
      <c r="E47" s="140"/>
      <c r="F47" s="140"/>
      <c r="G47" s="139"/>
      <c r="H47" s="13"/>
      <c r="I47" s="13"/>
      <c r="J47" s="13"/>
      <c r="K47" s="13"/>
      <c r="L47" s="13"/>
      <c r="M47" s="13"/>
      <c r="N47" s="13"/>
    </row>
    <row r="48" spans="2:14" ht="13.5" customHeight="1">
      <c r="B48" s="139"/>
      <c r="C48" s="140"/>
      <c r="D48" s="140"/>
      <c r="E48" s="140"/>
      <c r="F48" s="140"/>
      <c r="G48" s="139"/>
      <c r="H48" s="13"/>
      <c r="I48" s="13"/>
      <c r="J48" s="13"/>
      <c r="K48" s="13"/>
      <c r="L48" s="13"/>
      <c r="M48" s="13"/>
      <c r="N48" s="13"/>
    </row>
    <row r="49" spans="2:14" ht="13.5" customHeight="1">
      <c r="B49" s="139"/>
      <c r="C49" s="140"/>
      <c r="D49" s="140"/>
      <c r="E49" s="140"/>
      <c r="F49" s="140"/>
      <c r="G49" s="139"/>
      <c r="H49" s="13"/>
      <c r="I49" s="13"/>
      <c r="J49" s="13"/>
      <c r="K49" s="13"/>
      <c r="L49" s="13"/>
      <c r="M49" s="13"/>
      <c r="N49" s="13"/>
    </row>
    <row r="50" spans="2:14" ht="13.5" customHeight="1">
      <c r="B50" s="139"/>
      <c r="C50" s="140"/>
      <c r="D50" s="140"/>
      <c r="E50" s="140"/>
      <c r="F50" s="140"/>
      <c r="G50" s="139"/>
      <c r="H50" s="13"/>
      <c r="I50" s="13"/>
      <c r="J50" s="13"/>
      <c r="K50" s="13"/>
      <c r="L50" s="13"/>
      <c r="M50" s="13"/>
      <c r="N50" s="13"/>
    </row>
    <row r="51" spans="2:14" ht="13.5" customHeight="1">
      <c r="B51" s="139"/>
      <c r="C51" s="140"/>
      <c r="D51" s="140"/>
      <c r="E51" s="140"/>
      <c r="F51" s="140"/>
      <c r="G51" s="139"/>
      <c r="H51" s="13"/>
      <c r="I51" s="13"/>
      <c r="J51" s="13"/>
      <c r="K51" s="13"/>
      <c r="L51" s="13"/>
      <c r="M51" s="13"/>
      <c r="N51" s="13"/>
    </row>
    <row r="52" spans="2:14" ht="13.5" customHeight="1">
      <c r="B52" s="139"/>
      <c r="C52" s="140"/>
      <c r="D52" s="140"/>
      <c r="E52" s="140"/>
      <c r="F52" s="140"/>
      <c r="G52" s="139"/>
      <c r="H52" s="13"/>
      <c r="I52" s="13"/>
      <c r="J52" s="13"/>
      <c r="K52" s="13"/>
      <c r="L52" s="13"/>
      <c r="M52" s="13"/>
      <c r="N52" s="13"/>
    </row>
    <row r="53" spans="2:14" ht="13.5" customHeight="1">
      <c r="B53" s="149"/>
      <c r="C53" s="150"/>
      <c r="D53" s="150"/>
      <c r="E53" s="150"/>
      <c r="F53" s="150"/>
      <c r="G53" s="149"/>
      <c r="H53" s="13"/>
      <c r="I53" s="13"/>
      <c r="J53" s="13"/>
      <c r="K53" s="13"/>
      <c r="L53" s="13"/>
      <c r="M53" s="13"/>
      <c r="N53" s="13"/>
    </row>
    <row r="54" spans="2:14" ht="13.5" customHeight="1">
      <c r="B54" s="139"/>
      <c r="C54" s="140"/>
      <c r="D54" s="140"/>
      <c r="E54" s="140"/>
      <c r="F54" s="140"/>
      <c r="G54" s="139"/>
      <c r="H54" s="13"/>
      <c r="I54" s="13"/>
      <c r="J54" s="13"/>
      <c r="K54" s="13"/>
      <c r="L54" s="13"/>
      <c r="M54" s="13"/>
      <c r="N54" s="13"/>
    </row>
    <row r="55" spans="2:14" ht="13.5" customHeight="1">
      <c r="B55" s="139"/>
      <c r="C55" s="140"/>
      <c r="D55" s="140"/>
      <c r="E55" s="140"/>
      <c r="F55" s="140"/>
      <c r="G55" s="139"/>
      <c r="H55" s="13"/>
      <c r="I55" s="13"/>
      <c r="J55" s="13"/>
      <c r="K55" s="13"/>
      <c r="L55" s="13"/>
      <c r="M55" s="13"/>
      <c r="N55" s="13"/>
    </row>
    <row r="56" spans="2:14" ht="13.5" customHeight="1">
      <c r="B56" s="139"/>
      <c r="C56" s="140"/>
      <c r="D56" s="140"/>
      <c r="E56" s="140"/>
      <c r="F56" s="140"/>
      <c r="G56" s="139"/>
      <c r="H56" s="13"/>
      <c r="I56" s="13"/>
      <c r="J56" s="13"/>
      <c r="K56" s="13"/>
      <c r="L56" s="13"/>
      <c r="M56" s="13"/>
      <c r="N56" s="13"/>
    </row>
    <row r="57" spans="2:14" ht="13.5" customHeight="1">
      <c r="B57" s="139"/>
      <c r="C57" s="140"/>
      <c r="D57" s="140"/>
      <c r="E57" s="140"/>
      <c r="F57" s="140"/>
      <c r="G57" s="139"/>
      <c r="H57" s="13"/>
      <c r="I57" s="13"/>
      <c r="J57" s="13"/>
      <c r="K57" s="13"/>
      <c r="L57" s="13"/>
      <c r="M57" s="13"/>
      <c r="N57" s="13"/>
    </row>
    <row r="58" spans="2:14" ht="13.5" customHeight="1">
      <c r="B58" s="139"/>
      <c r="C58" s="140"/>
      <c r="D58" s="140"/>
      <c r="E58" s="140"/>
      <c r="F58" s="140"/>
      <c r="G58" s="139"/>
      <c r="H58" s="13"/>
      <c r="I58" s="13"/>
      <c r="J58" s="13"/>
      <c r="K58" s="13"/>
      <c r="L58" s="13"/>
      <c r="M58" s="13"/>
      <c r="N58" s="13"/>
    </row>
    <row r="59" spans="2:14" ht="13.5" customHeight="1">
      <c r="B59" s="139"/>
      <c r="C59" s="140"/>
      <c r="D59" s="140"/>
      <c r="E59" s="140"/>
      <c r="F59" s="140"/>
      <c r="G59" s="139"/>
      <c r="H59" s="13"/>
      <c r="I59" s="13"/>
      <c r="J59" s="13"/>
      <c r="K59" s="13"/>
      <c r="L59" s="13"/>
      <c r="M59" s="13"/>
      <c r="N59" s="13"/>
    </row>
    <row r="60" spans="2:14" ht="13.5" customHeight="1">
      <c r="B60" s="139"/>
      <c r="C60" s="140"/>
      <c r="D60" s="140"/>
      <c r="E60" s="140"/>
      <c r="F60" s="140"/>
      <c r="G60" s="139"/>
      <c r="H60" s="13"/>
      <c r="I60" s="13"/>
      <c r="J60" s="13"/>
      <c r="K60" s="13"/>
      <c r="L60" s="13"/>
      <c r="M60" s="13"/>
      <c r="N60" s="13"/>
    </row>
    <row r="61" spans="2:14" ht="13.5" customHeight="1">
      <c r="B61" s="139"/>
      <c r="C61" s="140"/>
      <c r="D61" s="140"/>
      <c r="E61" s="140"/>
      <c r="F61" s="140"/>
      <c r="G61" s="139"/>
      <c r="H61" s="13"/>
      <c r="I61" s="13"/>
      <c r="J61" s="13"/>
      <c r="K61" s="13"/>
      <c r="L61" s="13"/>
      <c r="M61" s="13"/>
      <c r="N61" s="13"/>
    </row>
    <row r="62" spans="2:14" ht="13.5" customHeight="1">
      <c r="B62" s="139"/>
      <c r="C62" s="140"/>
      <c r="D62" s="140"/>
      <c r="E62" s="140"/>
      <c r="F62" s="140"/>
      <c r="G62" s="139"/>
      <c r="H62" s="13"/>
      <c r="I62" s="13"/>
      <c r="J62" s="13"/>
      <c r="K62" s="13"/>
      <c r="L62" s="13"/>
      <c r="M62" s="13"/>
      <c r="N62" s="13"/>
    </row>
    <row r="63" spans="2:14" ht="13.5" customHeight="1">
      <c r="B63" s="139"/>
      <c r="C63" s="140"/>
      <c r="D63" s="140"/>
      <c r="E63" s="140"/>
      <c r="F63" s="140"/>
      <c r="G63" s="139"/>
      <c r="H63" s="13"/>
      <c r="I63" s="13"/>
      <c r="J63" s="13"/>
      <c r="K63" s="13"/>
      <c r="L63" s="13"/>
      <c r="M63" s="13"/>
      <c r="N63" s="13"/>
    </row>
    <row r="64" spans="2:14" ht="13.5" customHeight="1">
      <c r="B64" s="139"/>
      <c r="C64" s="140"/>
      <c r="D64" s="140"/>
      <c r="E64" s="140"/>
      <c r="F64" s="140"/>
      <c r="G64" s="139"/>
      <c r="H64" s="13"/>
      <c r="I64" s="13"/>
      <c r="J64" s="13"/>
      <c r="K64" s="13"/>
      <c r="L64" s="13"/>
      <c r="M64" s="13"/>
      <c r="N64" s="13"/>
    </row>
    <row r="65" spans="2:14" ht="13.5" customHeight="1">
      <c r="B65" s="139"/>
      <c r="C65" s="140"/>
      <c r="D65" s="140"/>
      <c r="E65" s="140"/>
      <c r="F65" s="140"/>
      <c r="G65" s="139"/>
      <c r="H65" s="13"/>
      <c r="I65" s="13"/>
      <c r="J65" s="13"/>
      <c r="K65" s="13"/>
      <c r="L65" s="13"/>
      <c r="M65" s="13"/>
      <c r="N65" s="13"/>
    </row>
    <row r="66" spans="2:14" ht="13.5" customHeight="1">
      <c r="B66" s="139"/>
      <c r="C66" s="140"/>
      <c r="D66" s="140"/>
      <c r="E66" s="140"/>
      <c r="F66" s="140"/>
      <c r="G66" s="139"/>
      <c r="H66" s="13"/>
      <c r="I66" s="13"/>
      <c r="J66" s="13"/>
      <c r="K66" s="13"/>
      <c r="L66" s="13"/>
      <c r="M66" s="13"/>
      <c r="N66" s="13"/>
    </row>
    <row r="67" spans="2:14" ht="13.5" customHeight="1">
      <c r="B67" s="139"/>
      <c r="C67" s="140"/>
      <c r="D67" s="140"/>
      <c r="E67" s="140"/>
      <c r="F67" s="140"/>
      <c r="G67" s="139"/>
      <c r="H67" s="13"/>
      <c r="I67" s="13"/>
      <c r="J67" s="13"/>
      <c r="K67" s="13"/>
      <c r="L67" s="13"/>
      <c r="M67" s="13"/>
      <c r="N67" s="13"/>
    </row>
    <row r="68" spans="2:14" ht="13.5" customHeight="1">
      <c r="B68" s="139"/>
      <c r="C68" s="140"/>
      <c r="D68" s="140"/>
      <c r="E68" s="140"/>
      <c r="F68" s="140"/>
      <c r="G68" s="139"/>
      <c r="H68" s="13"/>
      <c r="I68" s="13"/>
      <c r="J68" s="13"/>
      <c r="K68" s="13"/>
      <c r="L68" s="13"/>
      <c r="M68" s="13"/>
      <c r="N68" s="13"/>
    </row>
    <row r="69" spans="2:14" ht="13.5" customHeight="1">
      <c r="B69" s="139"/>
      <c r="C69" s="140"/>
      <c r="D69" s="140"/>
      <c r="E69" s="140"/>
      <c r="F69" s="140"/>
      <c r="G69" s="139"/>
      <c r="H69" s="13"/>
      <c r="I69" s="13"/>
      <c r="J69" s="13"/>
      <c r="K69" s="13"/>
      <c r="L69" s="13"/>
      <c r="M69" s="13"/>
      <c r="N69" s="13"/>
    </row>
    <row r="70" spans="2:14" ht="13.5" customHeight="1">
      <c r="B70" s="139"/>
      <c r="C70" s="140"/>
      <c r="D70" s="140"/>
      <c r="E70" s="140"/>
      <c r="F70" s="140"/>
      <c r="G70" s="139"/>
      <c r="H70" s="13"/>
      <c r="I70" s="13"/>
      <c r="J70" s="13"/>
      <c r="K70" s="13"/>
      <c r="L70" s="13"/>
      <c r="M70" s="13"/>
      <c r="N70" s="13"/>
    </row>
    <row r="71" spans="2:14" ht="13.5" customHeight="1">
      <c r="B71" s="139"/>
      <c r="C71" s="140"/>
      <c r="D71" s="140"/>
      <c r="E71" s="140"/>
      <c r="F71" s="140"/>
      <c r="G71" s="139"/>
      <c r="H71" s="13"/>
      <c r="I71" s="13"/>
      <c r="J71" s="13"/>
      <c r="K71" s="13"/>
      <c r="L71" s="13"/>
      <c r="M71" s="13"/>
      <c r="N71" s="13"/>
    </row>
    <row r="72" spans="2:14" ht="13.5" customHeight="1">
      <c r="B72" s="139"/>
      <c r="C72" s="140"/>
      <c r="D72" s="140"/>
      <c r="E72" s="140"/>
      <c r="F72" s="140"/>
      <c r="G72" s="139"/>
      <c r="H72" s="13"/>
      <c r="I72" s="13"/>
      <c r="J72" s="13"/>
      <c r="K72" s="13"/>
      <c r="L72" s="13"/>
      <c r="M72" s="13"/>
      <c r="N72" s="13"/>
    </row>
    <row r="73" spans="2:14" ht="13.5" customHeight="1">
      <c r="B73" s="139"/>
      <c r="C73" s="140"/>
      <c r="D73" s="140"/>
      <c r="E73" s="140"/>
      <c r="F73" s="140"/>
      <c r="G73" s="139"/>
      <c r="H73" s="13"/>
      <c r="I73" s="13"/>
      <c r="J73" s="13"/>
      <c r="K73" s="13"/>
      <c r="L73" s="13"/>
      <c r="M73" s="13"/>
      <c r="N73" s="13"/>
    </row>
    <row r="74" spans="2:14" ht="13.5" customHeight="1">
      <c r="B74" s="139"/>
      <c r="C74" s="140"/>
      <c r="D74" s="140"/>
      <c r="E74" s="140"/>
      <c r="F74" s="140"/>
      <c r="G74" s="139"/>
      <c r="H74" s="13"/>
      <c r="I74" s="13"/>
      <c r="J74" s="13"/>
      <c r="K74" s="13"/>
      <c r="L74" s="13"/>
      <c r="M74" s="13"/>
      <c r="N74" s="13"/>
    </row>
    <row r="75" spans="2:14" ht="13.5" customHeight="1">
      <c r="B75" s="139"/>
      <c r="C75" s="140"/>
      <c r="D75" s="140"/>
      <c r="E75" s="140"/>
      <c r="F75" s="140"/>
      <c r="G75" s="139"/>
      <c r="H75" s="13"/>
      <c r="I75" s="13"/>
      <c r="J75" s="13"/>
      <c r="K75" s="13"/>
      <c r="L75" s="13"/>
      <c r="M75" s="13"/>
      <c r="N75" s="13"/>
    </row>
    <row r="76" spans="2:14" ht="13.5" customHeight="1">
      <c r="B76" s="14"/>
      <c r="C76" s="13"/>
      <c r="D76" s="13"/>
      <c r="E76" s="13"/>
      <c r="F76" s="13"/>
      <c r="G76" s="14"/>
      <c r="H76" s="13"/>
      <c r="I76" s="13"/>
      <c r="J76" s="13"/>
      <c r="K76" s="13"/>
      <c r="L76" s="13"/>
      <c r="M76" s="13"/>
      <c r="N76" s="13"/>
    </row>
    <row r="77" spans="2:14" ht="13.5" customHeight="1">
      <c r="B77" s="14"/>
      <c r="C77" s="13"/>
      <c r="D77" s="13"/>
      <c r="E77" s="13"/>
      <c r="F77" s="13"/>
      <c r="G77" s="14"/>
      <c r="H77" s="13"/>
      <c r="I77" s="13"/>
      <c r="J77" s="13"/>
      <c r="K77" s="13"/>
      <c r="L77" s="13"/>
      <c r="M77" s="13"/>
      <c r="N77" s="13"/>
    </row>
    <row r="78" spans="2:14" ht="13.5" customHeight="1">
      <c r="B78" s="14"/>
      <c r="C78" s="13"/>
      <c r="D78" s="13"/>
      <c r="E78" s="13"/>
      <c r="F78" s="13"/>
      <c r="G78" s="14"/>
      <c r="H78" s="13"/>
      <c r="I78" s="13"/>
      <c r="J78" s="13"/>
      <c r="K78" s="13"/>
      <c r="L78" s="13"/>
      <c r="M78" s="13"/>
      <c r="N78" s="13"/>
    </row>
    <row r="79" spans="2:14" ht="13.5" customHeight="1">
      <c r="B79" s="14"/>
      <c r="C79" s="13"/>
      <c r="D79" s="13"/>
      <c r="E79" s="13"/>
      <c r="F79" s="13"/>
      <c r="G79" s="14"/>
      <c r="H79" s="13"/>
      <c r="I79" s="13"/>
      <c r="J79" s="13"/>
      <c r="K79" s="13"/>
      <c r="L79" s="13"/>
      <c r="M79" s="13"/>
      <c r="N79" s="13"/>
    </row>
    <row r="80" spans="2:14" ht="13.5" customHeight="1">
      <c r="B80" s="14"/>
      <c r="C80" s="13"/>
      <c r="D80" s="13"/>
      <c r="E80" s="13"/>
      <c r="F80" s="13"/>
      <c r="G80" s="14"/>
      <c r="H80" s="13"/>
      <c r="I80" s="13"/>
      <c r="J80" s="13"/>
      <c r="K80" s="13"/>
      <c r="L80" s="13"/>
      <c r="M80" s="13"/>
      <c r="N80" s="13"/>
    </row>
    <row r="81" spans="2:7" ht="13.5" customHeight="1">
      <c r="B81" s="14"/>
      <c r="C81" s="13"/>
      <c r="D81" s="13"/>
      <c r="E81" s="13"/>
      <c r="F81" s="13"/>
      <c r="G81" s="14"/>
    </row>
  </sheetData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Y17"/>
  <sheetViews>
    <sheetView tabSelected="1" workbookViewId="0">
      <pane xSplit="6" ySplit="6" topLeftCell="G7" activePane="bottomRight" state="frozen"/>
      <selection pane="topRight"/>
      <selection pane="bottomLeft"/>
      <selection pane="bottomRight" activeCell="J25" sqref="J25"/>
    </sheetView>
  </sheetViews>
  <sheetFormatPr defaultRowHeight="17"/>
  <cols>
    <col min="1" max="2" width="16" style="151" customWidth="1"/>
    <col min="3" max="3" width="11" style="151" customWidth="1"/>
    <col min="4" max="5" width="12" style="151" customWidth="1"/>
    <col min="6" max="6" width="24.9140625" style="151" bestFit="1" customWidth="1"/>
    <col min="7" max="7" width="8.83203125" style="151" bestFit="1" customWidth="1"/>
    <col min="8" max="129" width="2.58203125" style="151" customWidth="1"/>
  </cols>
  <sheetData>
    <row r="1" spans="1:129" ht="20.5">
      <c r="A1" s="154" t="s">
        <v>422</v>
      </c>
    </row>
    <row r="2" spans="1:129">
      <c r="A2" s="180" t="s">
        <v>396</v>
      </c>
    </row>
    <row r="4" spans="1:129">
      <c r="A4" s="228" t="s">
        <v>397</v>
      </c>
      <c r="B4" s="228" t="s">
        <v>398</v>
      </c>
      <c r="C4" s="228" t="s">
        <v>399</v>
      </c>
      <c r="D4" s="228" t="s">
        <v>400</v>
      </c>
      <c r="E4" s="228" t="s">
        <v>401</v>
      </c>
      <c r="F4" s="228" t="s">
        <v>13</v>
      </c>
      <c r="G4" s="181" t="str">
        <f>TEXT(G6,"yyyy년 m월")</f>
        <v>2026년 5월</v>
      </c>
      <c r="H4" s="181" t="str">
        <f t="shared" ref="H4:AM4" si="0">IF(DAY(H6)=1,TEXT(H6,"m월"),"")</f>
        <v/>
      </c>
      <c r="I4" s="181" t="str">
        <f t="shared" si="0"/>
        <v/>
      </c>
      <c r="J4" s="181" t="str">
        <f t="shared" si="0"/>
        <v/>
      </c>
      <c r="K4" s="181" t="str">
        <f t="shared" si="0"/>
        <v/>
      </c>
      <c r="L4" s="181" t="str">
        <f t="shared" si="0"/>
        <v/>
      </c>
      <c r="M4" s="181" t="str">
        <f t="shared" si="0"/>
        <v/>
      </c>
      <c r="N4" s="181" t="str">
        <f t="shared" si="0"/>
        <v/>
      </c>
      <c r="O4" s="181" t="str">
        <f t="shared" si="0"/>
        <v/>
      </c>
      <c r="P4" s="181" t="str">
        <f t="shared" si="0"/>
        <v/>
      </c>
      <c r="Q4" s="181" t="str">
        <f t="shared" si="0"/>
        <v/>
      </c>
      <c r="R4" s="181" t="str">
        <f t="shared" si="0"/>
        <v/>
      </c>
      <c r="S4" s="181" t="str">
        <f t="shared" si="0"/>
        <v/>
      </c>
      <c r="T4" s="181" t="str">
        <f t="shared" si="0"/>
        <v/>
      </c>
      <c r="U4" s="181" t="str">
        <f t="shared" si="0"/>
        <v/>
      </c>
      <c r="V4" s="181" t="str">
        <f t="shared" si="0"/>
        <v/>
      </c>
      <c r="W4" s="181" t="str">
        <f t="shared" si="0"/>
        <v/>
      </c>
      <c r="X4" s="181" t="str">
        <f t="shared" si="0"/>
        <v/>
      </c>
      <c r="Y4" s="181" t="str">
        <f t="shared" si="0"/>
        <v/>
      </c>
      <c r="Z4" s="181" t="str">
        <f t="shared" si="0"/>
        <v/>
      </c>
      <c r="AA4" s="181" t="str">
        <f t="shared" si="0"/>
        <v/>
      </c>
      <c r="AB4" s="181" t="str">
        <f t="shared" si="0"/>
        <v/>
      </c>
      <c r="AC4" s="181" t="str">
        <f t="shared" si="0"/>
        <v/>
      </c>
      <c r="AD4" s="181" t="str">
        <f t="shared" si="0"/>
        <v/>
      </c>
      <c r="AE4" s="181" t="str">
        <f t="shared" si="0"/>
        <v/>
      </c>
      <c r="AF4" s="181" t="str">
        <f t="shared" si="0"/>
        <v/>
      </c>
      <c r="AG4" s="181" t="str">
        <f t="shared" si="0"/>
        <v/>
      </c>
      <c r="AH4" s="181" t="str">
        <f t="shared" si="0"/>
        <v/>
      </c>
      <c r="AI4" s="181" t="str">
        <f t="shared" si="0"/>
        <v/>
      </c>
      <c r="AJ4" s="181" t="str">
        <f t="shared" si="0"/>
        <v/>
      </c>
      <c r="AK4" s="181" t="str">
        <f t="shared" si="0"/>
        <v/>
      </c>
      <c r="AL4" s="181" t="str">
        <f t="shared" si="0"/>
        <v>6월</v>
      </c>
      <c r="AM4" s="181" t="str">
        <f t="shared" si="0"/>
        <v/>
      </c>
      <c r="AN4" s="181" t="str">
        <f t="shared" ref="AN4:BS4" si="1">IF(DAY(AN6)=1,TEXT(AN6,"m월"),"")</f>
        <v/>
      </c>
      <c r="AO4" s="181" t="str">
        <f t="shared" si="1"/>
        <v/>
      </c>
      <c r="AP4" s="181" t="str">
        <f t="shared" si="1"/>
        <v/>
      </c>
      <c r="AQ4" s="181" t="str">
        <f t="shared" si="1"/>
        <v/>
      </c>
      <c r="AR4" s="181" t="str">
        <f t="shared" si="1"/>
        <v/>
      </c>
      <c r="AS4" s="181" t="str">
        <f t="shared" si="1"/>
        <v/>
      </c>
      <c r="AT4" s="181" t="str">
        <f t="shared" si="1"/>
        <v/>
      </c>
      <c r="AU4" s="181" t="str">
        <f t="shared" si="1"/>
        <v/>
      </c>
      <c r="AV4" s="181" t="str">
        <f t="shared" si="1"/>
        <v/>
      </c>
      <c r="AW4" s="181" t="str">
        <f t="shared" si="1"/>
        <v/>
      </c>
      <c r="AX4" s="181" t="str">
        <f t="shared" si="1"/>
        <v/>
      </c>
      <c r="AY4" s="181" t="str">
        <f t="shared" si="1"/>
        <v/>
      </c>
      <c r="AZ4" s="181" t="str">
        <f t="shared" si="1"/>
        <v/>
      </c>
      <c r="BA4" s="181" t="str">
        <f t="shared" si="1"/>
        <v/>
      </c>
      <c r="BB4" s="181" t="str">
        <f t="shared" si="1"/>
        <v/>
      </c>
      <c r="BC4" s="181" t="str">
        <f t="shared" si="1"/>
        <v/>
      </c>
      <c r="BD4" s="181" t="str">
        <f t="shared" si="1"/>
        <v/>
      </c>
      <c r="BE4" s="181" t="str">
        <f t="shared" si="1"/>
        <v/>
      </c>
      <c r="BF4" s="181" t="str">
        <f t="shared" si="1"/>
        <v/>
      </c>
      <c r="BG4" s="181" t="str">
        <f t="shared" si="1"/>
        <v/>
      </c>
      <c r="BH4" s="181" t="str">
        <f t="shared" si="1"/>
        <v/>
      </c>
      <c r="BI4" s="181" t="str">
        <f t="shared" si="1"/>
        <v/>
      </c>
      <c r="BJ4" s="181" t="str">
        <f t="shared" si="1"/>
        <v/>
      </c>
      <c r="BK4" s="181" t="str">
        <f t="shared" si="1"/>
        <v/>
      </c>
      <c r="BL4" s="181" t="str">
        <f t="shared" si="1"/>
        <v/>
      </c>
      <c r="BM4" s="181" t="str">
        <f t="shared" si="1"/>
        <v/>
      </c>
      <c r="BN4" s="181" t="str">
        <f t="shared" si="1"/>
        <v/>
      </c>
      <c r="BO4" s="181" t="str">
        <f t="shared" si="1"/>
        <v/>
      </c>
      <c r="BP4" s="181" t="str">
        <f t="shared" si="1"/>
        <v>7월</v>
      </c>
      <c r="BQ4" s="181" t="str">
        <f t="shared" si="1"/>
        <v/>
      </c>
      <c r="BR4" s="181" t="str">
        <f t="shared" si="1"/>
        <v/>
      </c>
      <c r="BS4" s="181" t="str">
        <f t="shared" si="1"/>
        <v/>
      </c>
      <c r="BT4" s="181" t="str">
        <f t="shared" ref="BT4:CY4" si="2">IF(DAY(BT6)=1,TEXT(BT6,"m월"),"")</f>
        <v/>
      </c>
      <c r="BU4" s="181" t="str">
        <f t="shared" si="2"/>
        <v/>
      </c>
      <c r="BV4" s="181" t="str">
        <f t="shared" si="2"/>
        <v/>
      </c>
      <c r="BW4" s="181" t="str">
        <f t="shared" si="2"/>
        <v/>
      </c>
      <c r="BX4" s="181" t="str">
        <f t="shared" si="2"/>
        <v/>
      </c>
      <c r="BY4" s="181" t="str">
        <f t="shared" si="2"/>
        <v/>
      </c>
      <c r="BZ4" s="181" t="str">
        <f t="shared" si="2"/>
        <v/>
      </c>
      <c r="CA4" s="181" t="str">
        <f t="shared" si="2"/>
        <v/>
      </c>
      <c r="CB4" s="181" t="str">
        <f t="shared" si="2"/>
        <v/>
      </c>
      <c r="CC4" s="181" t="str">
        <f t="shared" si="2"/>
        <v/>
      </c>
      <c r="CD4" s="181" t="str">
        <f t="shared" si="2"/>
        <v/>
      </c>
      <c r="CE4" s="181" t="str">
        <f t="shared" si="2"/>
        <v/>
      </c>
      <c r="CF4" s="181" t="str">
        <f t="shared" si="2"/>
        <v/>
      </c>
      <c r="CG4" s="181" t="str">
        <f t="shared" si="2"/>
        <v/>
      </c>
      <c r="CH4" s="181" t="str">
        <f t="shared" si="2"/>
        <v/>
      </c>
      <c r="CI4" s="181" t="str">
        <f t="shared" si="2"/>
        <v/>
      </c>
      <c r="CJ4" s="181" t="str">
        <f t="shared" si="2"/>
        <v/>
      </c>
      <c r="CK4" s="181" t="str">
        <f t="shared" si="2"/>
        <v/>
      </c>
      <c r="CL4" s="181" t="str">
        <f t="shared" si="2"/>
        <v/>
      </c>
      <c r="CM4" s="181" t="str">
        <f t="shared" si="2"/>
        <v/>
      </c>
      <c r="CN4" s="181" t="str">
        <f t="shared" si="2"/>
        <v/>
      </c>
      <c r="CO4" s="181" t="str">
        <f t="shared" si="2"/>
        <v/>
      </c>
      <c r="CP4" s="181" t="str">
        <f t="shared" si="2"/>
        <v/>
      </c>
      <c r="CQ4" s="181" t="str">
        <f t="shared" si="2"/>
        <v/>
      </c>
      <c r="CR4" s="181" t="str">
        <f t="shared" si="2"/>
        <v/>
      </c>
      <c r="CS4" s="181" t="str">
        <f t="shared" si="2"/>
        <v/>
      </c>
      <c r="CT4" s="181" t="str">
        <f t="shared" si="2"/>
        <v/>
      </c>
      <c r="CU4" s="181" t="str">
        <f t="shared" si="2"/>
        <v>8월</v>
      </c>
      <c r="CV4" s="181" t="str">
        <f t="shared" si="2"/>
        <v/>
      </c>
      <c r="CW4" s="181" t="str">
        <f t="shared" si="2"/>
        <v/>
      </c>
      <c r="CX4" s="181" t="str">
        <f t="shared" si="2"/>
        <v/>
      </c>
      <c r="CY4" s="181" t="str">
        <f t="shared" si="2"/>
        <v/>
      </c>
      <c r="CZ4" s="181" t="str">
        <f t="shared" ref="CZ4:DY4" si="3">IF(DAY(CZ6)=1,TEXT(CZ6,"m월"),"")</f>
        <v/>
      </c>
      <c r="DA4" s="181" t="str">
        <f t="shared" si="3"/>
        <v/>
      </c>
      <c r="DB4" s="181" t="str">
        <f t="shared" si="3"/>
        <v/>
      </c>
      <c r="DC4" s="181" t="str">
        <f t="shared" si="3"/>
        <v/>
      </c>
      <c r="DD4" s="181" t="str">
        <f t="shared" si="3"/>
        <v/>
      </c>
      <c r="DE4" s="181" t="str">
        <f t="shared" si="3"/>
        <v/>
      </c>
      <c r="DF4" s="181" t="str">
        <f t="shared" si="3"/>
        <v/>
      </c>
      <c r="DG4" s="181" t="str">
        <f t="shared" si="3"/>
        <v/>
      </c>
      <c r="DH4" s="181" t="str">
        <f t="shared" si="3"/>
        <v/>
      </c>
      <c r="DI4" s="181" t="str">
        <f t="shared" si="3"/>
        <v/>
      </c>
      <c r="DJ4" s="181" t="str">
        <f t="shared" si="3"/>
        <v/>
      </c>
      <c r="DK4" s="181" t="str">
        <f t="shared" si="3"/>
        <v/>
      </c>
      <c r="DL4" s="181" t="str">
        <f t="shared" si="3"/>
        <v/>
      </c>
      <c r="DM4" s="181" t="str">
        <f t="shared" si="3"/>
        <v/>
      </c>
      <c r="DN4" s="181" t="str">
        <f t="shared" si="3"/>
        <v/>
      </c>
      <c r="DO4" s="181" t="str">
        <f t="shared" si="3"/>
        <v/>
      </c>
      <c r="DP4" s="181" t="str">
        <f t="shared" si="3"/>
        <v/>
      </c>
      <c r="DQ4" s="181" t="str">
        <f t="shared" si="3"/>
        <v/>
      </c>
      <c r="DR4" s="181" t="str">
        <f t="shared" si="3"/>
        <v/>
      </c>
      <c r="DS4" s="181" t="str">
        <f t="shared" si="3"/>
        <v/>
      </c>
      <c r="DT4" s="181" t="str">
        <f t="shared" si="3"/>
        <v/>
      </c>
      <c r="DU4" s="181" t="str">
        <f t="shared" si="3"/>
        <v/>
      </c>
      <c r="DV4" s="181" t="str">
        <f t="shared" si="3"/>
        <v/>
      </c>
      <c r="DW4" s="181" t="str">
        <f t="shared" si="3"/>
        <v/>
      </c>
      <c r="DX4" s="181" t="str">
        <f t="shared" si="3"/>
        <v/>
      </c>
      <c r="DY4" s="181" t="str">
        <f t="shared" si="3"/>
        <v/>
      </c>
    </row>
    <row r="5" spans="1:129">
      <c r="A5" s="198"/>
      <c r="B5" s="198"/>
      <c r="C5" s="198"/>
      <c r="D5" s="198"/>
      <c r="E5" s="198"/>
      <c r="F5" s="198"/>
      <c r="G5" s="182" t="str">
        <f>TEXT(G6,"m/d")</f>
        <v>5/1</v>
      </c>
      <c r="H5" s="182" t="str">
        <f t="shared" ref="H5:AM5" si="4">IF(WEEKDAY(H6,2)=1,TEXT(H6,"m/d"),"")</f>
        <v/>
      </c>
      <c r="I5" s="182" t="str">
        <f t="shared" si="4"/>
        <v/>
      </c>
      <c r="J5" s="182" t="str">
        <f t="shared" si="4"/>
        <v>5/4</v>
      </c>
      <c r="K5" s="182" t="str">
        <f t="shared" si="4"/>
        <v/>
      </c>
      <c r="L5" s="182" t="str">
        <f t="shared" si="4"/>
        <v/>
      </c>
      <c r="M5" s="182" t="str">
        <f t="shared" si="4"/>
        <v/>
      </c>
      <c r="N5" s="182" t="str">
        <f t="shared" si="4"/>
        <v/>
      </c>
      <c r="O5" s="182" t="str">
        <f t="shared" si="4"/>
        <v/>
      </c>
      <c r="P5" s="182" t="str">
        <f t="shared" si="4"/>
        <v/>
      </c>
      <c r="Q5" s="182" t="str">
        <f t="shared" si="4"/>
        <v>5/11</v>
      </c>
      <c r="R5" s="182" t="str">
        <f t="shared" si="4"/>
        <v/>
      </c>
      <c r="S5" s="182" t="str">
        <f t="shared" si="4"/>
        <v/>
      </c>
      <c r="T5" s="182" t="str">
        <f t="shared" si="4"/>
        <v/>
      </c>
      <c r="U5" s="182" t="str">
        <f t="shared" si="4"/>
        <v/>
      </c>
      <c r="V5" s="182" t="str">
        <f t="shared" si="4"/>
        <v/>
      </c>
      <c r="W5" s="182" t="str">
        <f t="shared" si="4"/>
        <v/>
      </c>
      <c r="X5" s="182" t="str">
        <f t="shared" si="4"/>
        <v>5/18</v>
      </c>
      <c r="Y5" s="182" t="str">
        <f t="shared" si="4"/>
        <v/>
      </c>
      <c r="Z5" s="182" t="str">
        <f t="shared" si="4"/>
        <v/>
      </c>
      <c r="AA5" s="182" t="str">
        <f t="shared" si="4"/>
        <v/>
      </c>
      <c r="AB5" s="182" t="str">
        <f t="shared" si="4"/>
        <v/>
      </c>
      <c r="AC5" s="182" t="str">
        <f t="shared" si="4"/>
        <v/>
      </c>
      <c r="AD5" s="182" t="str">
        <f t="shared" si="4"/>
        <v/>
      </c>
      <c r="AE5" s="182" t="str">
        <f t="shared" si="4"/>
        <v>5/25</v>
      </c>
      <c r="AF5" s="182" t="str">
        <f t="shared" si="4"/>
        <v/>
      </c>
      <c r="AG5" s="182" t="str">
        <f t="shared" si="4"/>
        <v/>
      </c>
      <c r="AH5" s="182" t="str">
        <f t="shared" si="4"/>
        <v/>
      </c>
      <c r="AI5" s="182" t="str">
        <f t="shared" si="4"/>
        <v/>
      </c>
      <c r="AJ5" s="182" t="str">
        <f t="shared" si="4"/>
        <v/>
      </c>
      <c r="AK5" s="182" t="str">
        <f t="shared" si="4"/>
        <v/>
      </c>
      <c r="AL5" s="182" t="str">
        <f t="shared" si="4"/>
        <v>6/1</v>
      </c>
      <c r="AM5" s="182" t="str">
        <f t="shared" si="4"/>
        <v/>
      </c>
      <c r="AN5" s="182" t="str">
        <f t="shared" ref="AN5:BS5" si="5">IF(WEEKDAY(AN6,2)=1,TEXT(AN6,"m/d"),"")</f>
        <v/>
      </c>
      <c r="AO5" s="182" t="str">
        <f t="shared" si="5"/>
        <v/>
      </c>
      <c r="AP5" s="182" t="str">
        <f t="shared" si="5"/>
        <v/>
      </c>
      <c r="AQ5" s="182" t="str">
        <f t="shared" si="5"/>
        <v/>
      </c>
      <c r="AR5" s="182" t="str">
        <f t="shared" si="5"/>
        <v/>
      </c>
      <c r="AS5" s="182" t="str">
        <f t="shared" si="5"/>
        <v>6/8</v>
      </c>
      <c r="AT5" s="182" t="str">
        <f t="shared" si="5"/>
        <v/>
      </c>
      <c r="AU5" s="182" t="str">
        <f t="shared" si="5"/>
        <v/>
      </c>
      <c r="AV5" s="182" t="str">
        <f t="shared" si="5"/>
        <v/>
      </c>
      <c r="AW5" s="182" t="str">
        <f t="shared" si="5"/>
        <v/>
      </c>
      <c r="AX5" s="182" t="str">
        <f t="shared" si="5"/>
        <v/>
      </c>
      <c r="AY5" s="182" t="str">
        <f t="shared" si="5"/>
        <v/>
      </c>
      <c r="AZ5" s="182" t="str">
        <f t="shared" si="5"/>
        <v>6/15</v>
      </c>
      <c r="BA5" s="182" t="str">
        <f t="shared" si="5"/>
        <v/>
      </c>
      <c r="BB5" s="182" t="str">
        <f t="shared" si="5"/>
        <v/>
      </c>
      <c r="BC5" s="182" t="str">
        <f t="shared" si="5"/>
        <v/>
      </c>
      <c r="BD5" s="182" t="str">
        <f t="shared" si="5"/>
        <v/>
      </c>
      <c r="BE5" s="182" t="str">
        <f t="shared" si="5"/>
        <v/>
      </c>
      <c r="BF5" s="182" t="str">
        <f t="shared" si="5"/>
        <v/>
      </c>
      <c r="BG5" s="182" t="str">
        <f t="shared" si="5"/>
        <v>6/22</v>
      </c>
      <c r="BH5" s="182" t="str">
        <f t="shared" si="5"/>
        <v/>
      </c>
      <c r="BI5" s="182" t="str">
        <f t="shared" si="5"/>
        <v/>
      </c>
      <c r="BJ5" s="182" t="str">
        <f t="shared" si="5"/>
        <v/>
      </c>
      <c r="BK5" s="182" t="str">
        <f t="shared" si="5"/>
        <v/>
      </c>
      <c r="BL5" s="182" t="str">
        <f t="shared" si="5"/>
        <v/>
      </c>
      <c r="BM5" s="182" t="str">
        <f t="shared" si="5"/>
        <v/>
      </c>
      <c r="BN5" s="182" t="str">
        <f t="shared" si="5"/>
        <v>6/29</v>
      </c>
      <c r="BO5" s="182" t="str">
        <f t="shared" si="5"/>
        <v/>
      </c>
      <c r="BP5" s="182" t="str">
        <f t="shared" si="5"/>
        <v/>
      </c>
      <c r="BQ5" s="182" t="str">
        <f t="shared" si="5"/>
        <v/>
      </c>
      <c r="BR5" s="182" t="str">
        <f t="shared" si="5"/>
        <v/>
      </c>
      <c r="BS5" s="182" t="str">
        <f t="shared" si="5"/>
        <v/>
      </c>
      <c r="BT5" s="182" t="str">
        <f t="shared" ref="BT5:CY5" si="6">IF(WEEKDAY(BT6,2)=1,TEXT(BT6,"m/d"),"")</f>
        <v/>
      </c>
      <c r="BU5" s="182" t="str">
        <f t="shared" si="6"/>
        <v>7/6</v>
      </c>
      <c r="BV5" s="182" t="str">
        <f t="shared" si="6"/>
        <v/>
      </c>
      <c r="BW5" s="182" t="str">
        <f t="shared" si="6"/>
        <v/>
      </c>
      <c r="BX5" s="182" t="str">
        <f t="shared" si="6"/>
        <v/>
      </c>
      <c r="BY5" s="182" t="str">
        <f t="shared" si="6"/>
        <v/>
      </c>
      <c r="BZ5" s="182" t="str">
        <f t="shared" si="6"/>
        <v/>
      </c>
      <c r="CA5" s="182" t="str">
        <f t="shared" si="6"/>
        <v/>
      </c>
      <c r="CB5" s="182" t="str">
        <f t="shared" si="6"/>
        <v>7/13</v>
      </c>
      <c r="CC5" s="182" t="str">
        <f t="shared" si="6"/>
        <v/>
      </c>
      <c r="CD5" s="182" t="str">
        <f t="shared" si="6"/>
        <v/>
      </c>
      <c r="CE5" s="182" t="str">
        <f t="shared" si="6"/>
        <v/>
      </c>
      <c r="CF5" s="182" t="str">
        <f t="shared" si="6"/>
        <v/>
      </c>
      <c r="CG5" s="182" t="str">
        <f t="shared" si="6"/>
        <v/>
      </c>
      <c r="CH5" s="182" t="str">
        <f t="shared" si="6"/>
        <v/>
      </c>
      <c r="CI5" s="182" t="str">
        <f t="shared" si="6"/>
        <v>7/20</v>
      </c>
      <c r="CJ5" s="182" t="str">
        <f t="shared" si="6"/>
        <v/>
      </c>
      <c r="CK5" s="182" t="str">
        <f t="shared" si="6"/>
        <v/>
      </c>
      <c r="CL5" s="182" t="str">
        <f t="shared" si="6"/>
        <v/>
      </c>
      <c r="CM5" s="182" t="str">
        <f t="shared" si="6"/>
        <v/>
      </c>
      <c r="CN5" s="182" t="str">
        <f t="shared" si="6"/>
        <v/>
      </c>
      <c r="CO5" s="182" t="str">
        <f t="shared" si="6"/>
        <v/>
      </c>
      <c r="CP5" s="182" t="str">
        <f t="shared" si="6"/>
        <v>7/27</v>
      </c>
      <c r="CQ5" s="182" t="str">
        <f t="shared" si="6"/>
        <v/>
      </c>
      <c r="CR5" s="182" t="str">
        <f t="shared" si="6"/>
        <v/>
      </c>
      <c r="CS5" s="182" t="str">
        <f t="shared" si="6"/>
        <v/>
      </c>
      <c r="CT5" s="182" t="str">
        <f t="shared" si="6"/>
        <v/>
      </c>
      <c r="CU5" s="182" t="str">
        <f t="shared" si="6"/>
        <v/>
      </c>
      <c r="CV5" s="182" t="str">
        <f t="shared" si="6"/>
        <v/>
      </c>
      <c r="CW5" s="182" t="str">
        <f t="shared" si="6"/>
        <v>8/3</v>
      </c>
      <c r="CX5" s="182" t="str">
        <f t="shared" si="6"/>
        <v/>
      </c>
      <c r="CY5" s="182" t="str">
        <f t="shared" si="6"/>
        <v/>
      </c>
      <c r="CZ5" s="182" t="str">
        <f t="shared" ref="CZ5:EE5" si="7">IF(WEEKDAY(CZ6,2)=1,TEXT(CZ6,"m/d"),"")</f>
        <v/>
      </c>
      <c r="DA5" s="182" t="str">
        <f t="shared" si="7"/>
        <v/>
      </c>
      <c r="DB5" s="182" t="str">
        <f t="shared" si="7"/>
        <v/>
      </c>
      <c r="DC5" s="182" t="str">
        <f t="shared" si="7"/>
        <v/>
      </c>
      <c r="DD5" s="182" t="str">
        <f t="shared" si="7"/>
        <v>8/10</v>
      </c>
      <c r="DE5" s="182" t="str">
        <f t="shared" si="7"/>
        <v/>
      </c>
      <c r="DF5" s="182" t="str">
        <f t="shared" si="7"/>
        <v/>
      </c>
      <c r="DG5" s="182" t="str">
        <f t="shared" si="7"/>
        <v/>
      </c>
      <c r="DH5" s="182" t="str">
        <f t="shared" si="7"/>
        <v/>
      </c>
      <c r="DI5" s="182" t="str">
        <f t="shared" si="7"/>
        <v/>
      </c>
      <c r="DJ5" s="182" t="str">
        <f t="shared" si="7"/>
        <v/>
      </c>
      <c r="DK5" s="182" t="str">
        <f t="shared" si="7"/>
        <v>8/17</v>
      </c>
      <c r="DL5" s="182" t="str">
        <f t="shared" si="7"/>
        <v/>
      </c>
      <c r="DM5" s="182" t="str">
        <f t="shared" si="7"/>
        <v/>
      </c>
      <c r="DN5" s="182" t="str">
        <f t="shared" si="7"/>
        <v/>
      </c>
      <c r="DO5" s="182" t="str">
        <f t="shared" si="7"/>
        <v/>
      </c>
      <c r="DP5" s="182" t="str">
        <f t="shared" si="7"/>
        <v/>
      </c>
      <c r="DQ5" s="182" t="str">
        <f t="shared" si="7"/>
        <v/>
      </c>
      <c r="DR5" s="182" t="str">
        <f t="shared" si="7"/>
        <v>8/24</v>
      </c>
      <c r="DS5" s="182" t="str">
        <f t="shared" si="7"/>
        <v/>
      </c>
      <c r="DT5" s="182" t="str">
        <f t="shared" si="7"/>
        <v/>
      </c>
      <c r="DU5" s="182" t="str">
        <f t="shared" si="7"/>
        <v/>
      </c>
      <c r="DV5" s="182" t="str">
        <f t="shared" si="7"/>
        <v/>
      </c>
      <c r="DW5" s="182" t="str">
        <f t="shared" si="7"/>
        <v/>
      </c>
      <c r="DX5" s="182" t="str">
        <f t="shared" si="7"/>
        <v/>
      </c>
      <c r="DY5" s="182" t="str">
        <f t="shared" si="7"/>
        <v>8/31</v>
      </c>
    </row>
    <row r="6" spans="1:129">
      <c r="A6" s="198"/>
      <c r="B6" s="198"/>
      <c r="C6" s="198"/>
      <c r="D6" s="198"/>
      <c r="E6" s="198"/>
      <c r="F6" s="198"/>
      <c r="G6" s="183">
        <f>DATE(2026,5,1)</f>
        <v>46143</v>
      </c>
      <c r="H6" s="183">
        <f t="shared" ref="H6:AM6" si="8">G6+1</f>
        <v>46144</v>
      </c>
      <c r="I6" s="183">
        <f t="shared" si="8"/>
        <v>46145</v>
      </c>
      <c r="J6" s="183">
        <f t="shared" si="8"/>
        <v>46146</v>
      </c>
      <c r="K6" s="183">
        <f t="shared" si="8"/>
        <v>46147</v>
      </c>
      <c r="L6" s="183">
        <f t="shared" si="8"/>
        <v>46148</v>
      </c>
      <c r="M6" s="183">
        <f t="shared" si="8"/>
        <v>46149</v>
      </c>
      <c r="N6" s="183">
        <f t="shared" si="8"/>
        <v>46150</v>
      </c>
      <c r="O6" s="183">
        <f t="shared" si="8"/>
        <v>46151</v>
      </c>
      <c r="P6" s="183">
        <f t="shared" si="8"/>
        <v>46152</v>
      </c>
      <c r="Q6" s="183">
        <f t="shared" si="8"/>
        <v>46153</v>
      </c>
      <c r="R6" s="183">
        <f t="shared" si="8"/>
        <v>46154</v>
      </c>
      <c r="S6" s="183">
        <f t="shared" si="8"/>
        <v>46155</v>
      </c>
      <c r="T6" s="183">
        <f t="shared" si="8"/>
        <v>46156</v>
      </c>
      <c r="U6" s="183">
        <f t="shared" si="8"/>
        <v>46157</v>
      </c>
      <c r="V6" s="183">
        <f t="shared" si="8"/>
        <v>46158</v>
      </c>
      <c r="W6" s="183">
        <f t="shared" si="8"/>
        <v>46159</v>
      </c>
      <c r="X6" s="183">
        <f t="shared" si="8"/>
        <v>46160</v>
      </c>
      <c r="Y6" s="183">
        <f t="shared" si="8"/>
        <v>46161</v>
      </c>
      <c r="Z6" s="183">
        <f t="shared" si="8"/>
        <v>46162</v>
      </c>
      <c r="AA6" s="183">
        <f t="shared" si="8"/>
        <v>46163</v>
      </c>
      <c r="AB6" s="183">
        <f t="shared" si="8"/>
        <v>46164</v>
      </c>
      <c r="AC6" s="183">
        <f t="shared" si="8"/>
        <v>46165</v>
      </c>
      <c r="AD6" s="183">
        <f t="shared" si="8"/>
        <v>46166</v>
      </c>
      <c r="AE6" s="183">
        <f t="shared" si="8"/>
        <v>46167</v>
      </c>
      <c r="AF6" s="183">
        <f t="shared" si="8"/>
        <v>46168</v>
      </c>
      <c r="AG6" s="183">
        <f t="shared" si="8"/>
        <v>46169</v>
      </c>
      <c r="AH6" s="183">
        <f t="shared" si="8"/>
        <v>46170</v>
      </c>
      <c r="AI6" s="183">
        <f t="shared" si="8"/>
        <v>46171</v>
      </c>
      <c r="AJ6" s="183">
        <f t="shared" si="8"/>
        <v>46172</v>
      </c>
      <c r="AK6" s="183">
        <f t="shared" si="8"/>
        <v>46173</v>
      </c>
      <c r="AL6" s="183">
        <f t="shared" si="8"/>
        <v>46174</v>
      </c>
      <c r="AM6" s="183">
        <f t="shared" si="8"/>
        <v>46175</v>
      </c>
      <c r="AN6" s="183">
        <f t="shared" ref="AN6:BS6" si="9">AM6+1</f>
        <v>46176</v>
      </c>
      <c r="AO6" s="183">
        <f t="shared" si="9"/>
        <v>46177</v>
      </c>
      <c r="AP6" s="183">
        <f t="shared" si="9"/>
        <v>46178</v>
      </c>
      <c r="AQ6" s="183">
        <f t="shared" si="9"/>
        <v>46179</v>
      </c>
      <c r="AR6" s="183">
        <f t="shared" si="9"/>
        <v>46180</v>
      </c>
      <c r="AS6" s="183">
        <f t="shared" si="9"/>
        <v>46181</v>
      </c>
      <c r="AT6" s="183">
        <f t="shared" si="9"/>
        <v>46182</v>
      </c>
      <c r="AU6" s="183">
        <f t="shared" si="9"/>
        <v>46183</v>
      </c>
      <c r="AV6" s="183">
        <f t="shared" si="9"/>
        <v>46184</v>
      </c>
      <c r="AW6" s="183">
        <f t="shared" si="9"/>
        <v>46185</v>
      </c>
      <c r="AX6" s="183">
        <f t="shared" si="9"/>
        <v>46186</v>
      </c>
      <c r="AY6" s="183">
        <f t="shared" si="9"/>
        <v>46187</v>
      </c>
      <c r="AZ6" s="183">
        <f t="shared" si="9"/>
        <v>46188</v>
      </c>
      <c r="BA6" s="183">
        <f t="shared" si="9"/>
        <v>46189</v>
      </c>
      <c r="BB6" s="183">
        <f t="shared" si="9"/>
        <v>46190</v>
      </c>
      <c r="BC6" s="183">
        <f t="shared" si="9"/>
        <v>46191</v>
      </c>
      <c r="BD6" s="183">
        <f t="shared" si="9"/>
        <v>46192</v>
      </c>
      <c r="BE6" s="183">
        <f t="shared" si="9"/>
        <v>46193</v>
      </c>
      <c r="BF6" s="183">
        <f t="shared" si="9"/>
        <v>46194</v>
      </c>
      <c r="BG6" s="183">
        <f t="shared" si="9"/>
        <v>46195</v>
      </c>
      <c r="BH6" s="183">
        <f t="shared" si="9"/>
        <v>46196</v>
      </c>
      <c r="BI6" s="183">
        <f t="shared" si="9"/>
        <v>46197</v>
      </c>
      <c r="BJ6" s="183">
        <f t="shared" si="9"/>
        <v>46198</v>
      </c>
      <c r="BK6" s="183">
        <f t="shared" si="9"/>
        <v>46199</v>
      </c>
      <c r="BL6" s="183">
        <f t="shared" si="9"/>
        <v>46200</v>
      </c>
      <c r="BM6" s="183">
        <f t="shared" si="9"/>
        <v>46201</v>
      </c>
      <c r="BN6" s="183">
        <f t="shared" si="9"/>
        <v>46202</v>
      </c>
      <c r="BO6" s="183">
        <f t="shared" si="9"/>
        <v>46203</v>
      </c>
      <c r="BP6" s="183">
        <f t="shared" si="9"/>
        <v>46204</v>
      </c>
      <c r="BQ6" s="183">
        <f t="shared" si="9"/>
        <v>46205</v>
      </c>
      <c r="BR6" s="183">
        <f t="shared" si="9"/>
        <v>46206</v>
      </c>
      <c r="BS6" s="183">
        <f t="shared" si="9"/>
        <v>46207</v>
      </c>
      <c r="BT6" s="183">
        <f t="shared" ref="BT6:CY6" si="10">BS6+1</f>
        <v>46208</v>
      </c>
      <c r="BU6" s="183">
        <f t="shared" si="10"/>
        <v>46209</v>
      </c>
      <c r="BV6" s="183">
        <f t="shared" si="10"/>
        <v>46210</v>
      </c>
      <c r="BW6" s="183">
        <f t="shared" si="10"/>
        <v>46211</v>
      </c>
      <c r="BX6" s="183">
        <f t="shared" si="10"/>
        <v>46212</v>
      </c>
      <c r="BY6" s="183">
        <f t="shared" si="10"/>
        <v>46213</v>
      </c>
      <c r="BZ6" s="183">
        <f t="shared" si="10"/>
        <v>46214</v>
      </c>
      <c r="CA6" s="183">
        <f t="shared" si="10"/>
        <v>46215</v>
      </c>
      <c r="CB6" s="183">
        <f t="shared" si="10"/>
        <v>46216</v>
      </c>
      <c r="CC6" s="183">
        <f t="shared" si="10"/>
        <v>46217</v>
      </c>
      <c r="CD6" s="183">
        <f t="shared" si="10"/>
        <v>46218</v>
      </c>
      <c r="CE6" s="183">
        <f t="shared" si="10"/>
        <v>46219</v>
      </c>
      <c r="CF6" s="183">
        <f t="shared" si="10"/>
        <v>46220</v>
      </c>
      <c r="CG6" s="183">
        <f t="shared" si="10"/>
        <v>46221</v>
      </c>
      <c r="CH6" s="183">
        <f t="shared" si="10"/>
        <v>46222</v>
      </c>
      <c r="CI6" s="183">
        <f t="shared" si="10"/>
        <v>46223</v>
      </c>
      <c r="CJ6" s="183">
        <f t="shared" si="10"/>
        <v>46224</v>
      </c>
      <c r="CK6" s="183">
        <f t="shared" si="10"/>
        <v>46225</v>
      </c>
      <c r="CL6" s="183">
        <f t="shared" si="10"/>
        <v>46226</v>
      </c>
      <c r="CM6" s="183">
        <f t="shared" si="10"/>
        <v>46227</v>
      </c>
      <c r="CN6" s="183">
        <f t="shared" si="10"/>
        <v>46228</v>
      </c>
      <c r="CO6" s="183">
        <f t="shared" si="10"/>
        <v>46229</v>
      </c>
      <c r="CP6" s="183">
        <f t="shared" si="10"/>
        <v>46230</v>
      </c>
      <c r="CQ6" s="183">
        <f t="shared" si="10"/>
        <v>46231</v>
      </c>
      <c r="CR6" s="183">
        <f t="shared" si="10"/>
        <v>46232</v>
      </c>
      <c r="CS6" s="183">
        <f t="shared" si="10"/>
        <v>46233</v>
      </c>
      <c r="CT6" s="183">
        <f t="shared" si="10"/>
        <v>46234</v>
      </c>
      <c r="CU6" s="183">
        <f t="shared" si="10"/>
        <v>46235</v>
      </c>
      <c r="CV6" s="183">
        <f t="shared" si="10"/>
        <v>46236</v>
      </c>
      <c r="CW6" s="183">
        <f t="shared" si="10"/>
        <v>46237</v>
      </c>
      <c r="CX6" s="183">
        <f t="shared" si="10"/>
        <v>46238</v>
      </c>
      <c r="CY6" s="183">
        <f t="shared" si="10"/>
        <v>46239</v>
      </c>
      <c r="CZ6" s="183">
        <f t="shared" ref="CZ6:DY6" si="11">CY6+1</f>
        <v>46240</v>
      </c>
      <c r="DA6" s="183">
        <f t="shared" si="11"/>
        <v>46241</v>
      </c>
      <c r="DB6" s="183">
        <f t="shared" si="11"/>
        <v>46242</v>
      </c>
      <c r="DC6" s="183">
        <f t="shared" si="11"/>
        <v>46243</v>
      </c>
      <c r="DD6" s="183">
        <f t="shared" si="11"/>
        <v>46244</v>
      </c>
      <c r="DE6" s="183">
        <f t="shared" si="11"/>
        <v>46245</v>
      </c>
      <c r="DF6" s="183">
        <f t="shared" si="11"/>
        <v>46246</v>
      </c>
      <c r="DG6" s="183">
        <f t="shared" si="11"/>
        <v>46247</v>
      </c>
      <c r="DH6" s="183">
        <f t="shared" si="11"/>
        <v>46248</v>
      </c>
      <c r="DI6" s="183">
        <f t="shared" si="11"/>
        <v>46249</v>
      </c>
      <c r="DJ6" s="183">
        <f t="shared" si="11"/>
        <v>46250</v>
      </c>
      <c r="DK6" s="183">
        <f t="shared" si="11"/>
        <v>46251</v>
      </c>
      <c r="DL6" s="183">
        <f t="shared" si="11"/>
        <v>46252</v>
      </c>
      <c r="DM6" s="183">
        <f t="shared" si="11"/>
        <v>46253</v>
      </c>
      <c r="DN6" s="183">
        <f t="shared" si="11"/>
        <v>46254</v>
      </c>
      <c r="DO6" s="183">
        <f t="shared" si="11"/>
        <v>46255</v>
      </c>
      <c r="DP6" s="183">
        <f t="shared" si="11"/>
        <v>46256</v>
      </c>
      <c r="DQ6" s="183">
        <f t="shared" si="11"/>
        <v>46257</v>
      </c>
      <c r="DR6" s="183">
        <f t="shared" si="11"/>
        <v>46258</v>
      </c>
      <c r="DS6" s="183">
        <f t="shared" si="11"/>
        <v>46259</v>
      </c>
      <c r="DT6" s="183">
        <f t="shared" si="11"/>
        <v>46260</v>
      </c>
      <c r="DU6" s="183">
        <f t="shared" si="11"/>
        <v>46261</v>
      </c>
      <c r="DV6" s="183">
        <f t="shared" si="11"/>
        <v>46262</v>
      </c>
      <c r="DW6" s="183">
        <f t="shared" si="11"/>
        <v>46263</v>
      </c>
      <c r="DX6" s="183">
        <f t="shared" si="11"/>
        <v>46264</v>
      </c>
      <c r="DY6" s="183">
        <f t="shared" si="11"/>
        <v>46265</v>
      </c>
    </row>
    <row r="7" spans="1:129">
      <c r="A7" s="184" t="s">
        <v>402</v>
      </c>
      <c r="B7" s="185" t="s">
        <v>403</v>
      </c>
      <c r="C7" s="185" t="s">
        <v>404</v>
      </c>
      <c r="D7" s="186">
        <v>46106</v>
      </c>
      <c r="E7" s="186">
        <v>46178</v>
      </c>
      <c r="F7" s="184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  <c r="BM7" s="187"/>
      <c r="BN7" s="187"/>
      <c r="BO7" s="187"/>
      <c r="BP7" s="187"/>
      <c r="BQ7" s="187"/>
      <c r="BR7" s="187"/>
      <c r="BS7" s="187"/>
      <c r="BT7" s="187"/>
      <c r="BU7" s="187"/>
      <c r="BV7" s="187"/>
      <c r="BW7" s="187"/>
      <c r="BX7" s="187"/>
      <c r="BY7" s="187"/>
      <c r="BZ7" s="187"/>
      <c r="CA7" s="187"/>
      <c r="CB7" s="187"/>
      <c r="CC7" s="187"/>
      <c r="CD7" s="187"/>
      <c r="CE7" s="187"/>
      <c r="CF7" s="187"/>
      <c r="CG7" s="187"/>
      <c r="CH7" s="187"/>
      <c r="CI7" s="187"/>
      <c r="CJ7" s="187"/>
      <c r="CK7" s="187"/>
      <c r="CL7" s="187"/>
      <c r="CM7" s="187"/>
      <c r="CN7" s="187"/>
      <c r="CO7" s="187"/>
      <c r="CP7" s="187"/>
      <c r="CQ7" s="187"/>
      <c r="CR7" s="187"/>
      <c r="CS7" s="187"/>
      <c r="CT7" s="187"/>
      <c r="CU7" s="187"/>
      <c r="CV7" s="187"/>
      <c r="CW7" s="187"/>
      <c r="CX7" s="187"/>
      <c r="CY7" s="187"/>
      <c r="CZ7" s="187"/>
      <c r="DA7" s="187"/>
      <c r="DB7" s="187"/>
      <c r="DC7" s="187"/>
      <c r="DD7" s="187"/>
      <c r="DE7" s="187"/>
      <c r="DF7" s="187"/>
      <c r="DG7" s="187"/>
      <c r="DH7" s="187"/>
      <c r="DI7" s="187"/>
      <c r="DJ7" s="187"/>
      <c r="DK7" s="187"/>
      <c r="DL7" s="187"/>
      <c r="DM7" s="187"/>
      <c r="DN7" s="187"/>
      <c r="DO7" s="187"/>
      <c r="DP7" s="187"/>
      <c r="DQ7" s="187"/>
      <c r="DR7" s="187"/>
      <c r="DS7" s="187"/>
      <c r="DT7" s="187"/>
      <c r="DU7" s="187"/>
      <c r="DV7" s="187"/>
      <c r="DW7" s="187"/>
      <c r="DX7" s="187"/>
      <c r="DY7" s="187"/>
    </row>
    <row r="8" spans="1:129">
      <c r="A8" s="184" t="s">
        <v>405</v>
      </c>
      <c r="B8" s="185" t="s">
        <v>406</v>
      </c>
      <c r="C8" s="185" t="s">
        <v>407</v>
      </c>
      <c r="D8" s="186">
        <v>46181</v>
      </c>
      <c r="E8" s="186">
        <v>46203</v>
      </c>
      <c r="F8" s="184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7"/>
      <c r="BE8" s="187"/>
      <c r="BF8" s="187"/>
      <c r="BG8" s="187"/>
      <c r="BH8" s="187"/>
      <c r="BI8" s="187"/>
      <c r="BJ8" s="187"/>
      <c r="BK8" s="187"/>
      <c r="BL8" s="187"/>
      <c r="BM8" s="187"/>
      <c r="BN8" s="187"/>
      <c r="BO8" s="187"/>
      <c r="BP8" s="187"/>
      <c r="BQ8" s="187"/>
      <c r="BR8" s="187"/>
      <c r="BS8" s="187"/>
      <c r="BT8" s="187"/>
      <c r="BU8" s="187"/>
      <c r="BV8" s="187"/>
      <c r="BW8" s="187"/>
      <c r="BX8" s="187"/>
      <c r="BY8" s="187"/>
      <c r="BZ8" s="187"/>
      <c r="CA8" s="187"/>
      <c r="CB8" s="187"/>
      <c r="CC8" s="187"/>
      <c r="CD8" s="187"/>
      <c r="CE8" s="187"/>
      <c r="CF8" s="187"/>
      <c r="CG8" s="187"/>
      <c r="CH8" s="187"/>
      <c r="CI8" s="187"/>
      <c r="CJ8" s="187"/>
      <c r="CK8" s="187"/>
      <c r="CL8" s="187"/>
      <c r="CM8" s="187"/>
      <c r="CN8" s="187"/>
      <c r="CO8" s="187"/>
      <c r="CP8" s="187"/>
      <c r="CQ8" s="187"/>
      <c r="CR8" s="187"/>
      <c r="CS8" s="187"/>
      <c r="CT8" s="187"/>
      <c r="CU8" s="187"/>
      <c r="CV8" s="187"/>
      <c r="CW8" s="187"/>
      <c r="CX8" s="187"/>
      <c r="CY8" s="187"/>
      <c r="CZ8" s="187"/>
      <c r="DA8" s="187"/>
      <c r="DB8" s="187"/>
      <c r="DC8" s="187"/>
      <c r="DD8" s="187"/>
      <c r="DE8" s="187"/>
      <c r="DF8" s="187"/>
      <c r="DG8" s="187"/>
      <c r="DH8" s="187"/>
      <c r="DI8" s="187"/>
      <c r="DJ8" s="187"/>
      <c r="DK8" s="187"/>
      <c r="DL8" s="187"/>
      <c r="DM8" s="187"/>
      <c r="DN8" s="187"/>
      <c r="DO8" s="187"/>
      <c r="DP8" s="187"/>
      <c r="DQ8" s="187"/>
      <c r="DR8" s="187"/>
      <c r="DS8" s="187"/>
      <c r="DT8" s="187"/>
      <c r="DU8" s="187"/>
      <c r="DV8" s="187"/>
      <c r="DW8" s="187"/>
      <c r="DX8" s="187"/>
      <c r="DY8" s="187"/>
    </row>
    <row r="9" spans="1:129">
      <c r="A9" s="184" t="s">
        <v>408</v>
      </c>
      <c r="B9" s="185" t="s">
        <v>409</v>
      </c>
      <c r="C9" s="185" t="s">
        <v>404</v>
      </c>
      <c r="D9" s="186">
        <v>46143</v>
      </c>
      <c r="E9" s="186">
        <v>46203</v>
      </c>
      <c r="F9" s="184" t="s">
        <v>410</v>
      </c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87"/>
      <c r="BD9" s="187"/>
      <c r="BE9" s="187"/>
      <c r="BF9" s="187"/>
      <c r="BG9" s="187"/>
      <c r="BH9" s="187"/>
      <c r="BI9" s="187"/>
      <c r="BJ9" s="187"/>
      <c r="BK9" s="187"/>
      <c r="BL9" s="187"/>
      <c r="BM9" s="187"/>
      <c r="BN9" s="187"/>
      <c r="BO9" s="187"/>
      <c r="BP9" s="187"/>
      <c r="BQ9" s="187"/>
      <c r="BR9" s="187"/>
      <c r="BS9" s="187"/>
      <c r="BT9" s="187"/>
      <c r="BU9" s="187"/>
      <c r="BV9" s="187"/>
      <c r="BW9" s="187"/>
      <c r="BX9" s="187"/>
      <c r="BY9" s="187"/>
      <c r="BZ9" s="187"/>
      <c r="CA9" s="187"/>
      <c r="CB9" s="187"/>
      <c r="CC9" s="187"/>
      <c r="CD9" s="187"/>
      <c r="CE9" s="187"/>
      <c r="CF9" s="187"/>
      <c r="CG9" s="187"/>
      <c r="CH9" s="187"/>
      <c r="CI9" s="187"/>
      <c r="CJ9" s="187"/>
      <c r="CK9" s="187"/>
      <c r="CL9" s="187"/>
      <c r="CM9" s="187"/>
      <c r="CN9" s="187"/>
      <c r="CO9" s="187"/>
      <c r="CP9" s="187"/>
      <c r="CQ9" s="187"/>
      <c r="CR9" s="187"/>
      <c r="CS9" s="187"/>
      <c r="CT9" s="187"/>
      <c r="CU9" s="187"/>
      <c r="CV9" s="187"/>
      <c r="CW9" s="187"/>
      <c r="CX9" s="187"/>
      <c r="CY9" s="187"/>
      <c r="CZ9" s="187"/>
      <c r="DA9" s="187"/>
      <c r="DB9" s="187"/>
      <c r="DC9" s="187"/>
      <c r="DD9" s="187"/>
      <c r="DE9" s="187"/>
      <c r="DF9" s="187"/>
      <c r="DG9" s="187"/>
      <c r="DH9" s="187"/>
      <c r="DI9" s="187"/>
      <c r="DJ9" s="187"/>
      <c r="DK9" s="187"/>
      <c r="DL9" s="187"/>
      <c r="DM9" s="187"/>
      <c r="DN9" s="187"/>
      <c r="DO9" s="187"/>
      <c r="DP9" s="187"/>
      <c r="DQ9" s="187"/>
      <c r="DR9" s="187"/>
      <c r="DS9" s="187"/>
      <c r="DT9" s="187"/>
      <c r="DU9" s="187"/>
      <c r="DV9" s="187"/>
      <c r="DW9" s="187"/>
      <c r="DX9" s="187"/>
      <c r="DY9" s="187"/>
    </row>
    <row r="10" spans="1:129">
      <c r="A10" s="184" t="s">
        <v>411</v>
      </c>
      <c r="B10" s="185" t="s">
        <v>412</v>
      </c>
      <c r="C10" s="185" t="s">
        <v>413</v>
      </c>
      <c r="D10" s="186">
        <v>46218</v>
      </c>
      <c r="E10" s="186">
        <v>46233</v>
      </c>
      <c r="F10" s="229" t="s">
        <v>421</v>
      </c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7"/>
      <c r="BA10" s="187"/>
      <c r="BB10" s="187"/>
      <c r="BC10" s="187"/>
      <c r="BD10" s="187"/>
      <c r="BE10" s="187"/>
      <c r="BF10" s="187"/>
      <c r="BG10" s="187"/>
      <c r="BH10" s="187"/>
      <c r="BI10" s="187"/>
      <c r="BJ10" s="187"/>
      <c r="BK10" s="187"/>
      <c r="BL10" s="187"/>
      <c r="BM10" s="187"/>
      <c r="BN10" s="187"/>
      <c r="BO10" s="187"/>
      <c r="BP10" s="187"/>
      <c r="BQ10" s="187"/>
      <c r="BR10" s="187"/>
      <c r="BS10" s="187"/>
      <c r="BT10" s="187"/>
      <c r="BU10" s="187"/>
      <c r="BV10" s="187"/>
      <c r="BW10" s="187"/>
      <c r="BX10" s="187"/>
      <c r="BY10" s="187"/>
      <c r="BZ10" s="187"/>
      <c r="CA10" s="187"/>
      <c r="CB10" s="187"/>
      <c r="CC10" s="187"/>
      <c r="CD10" s="187"/>
      <c r="CE10" s="187"/>
      <c r="CF10" s="187"/>
      <c r="CG10" s="187"/>
      <c r="CH10" s="187"/>
      <c r="CI10" s="187"/>
      <c r="CJ10" s="187"/>
      <c r="CK10" s="187"/>
      <c r="CL10" s="187"/>
      <c r="CM10" s="187"/>
      <c r="CN10" s="187"/>
      <c r="CO10" s="187"/>
      <c r="CP10" s="187"/>
      <c r="CQ10" s="187"/>
      <c r="CR10" s="187"/>
      <c r="CS10" s="187"/>
      <c r="CT10" s="187"/>
      <c r="CU10" s="187"/>
      <c r="CV10" s="187"/>
      <c r="CW10" s="187"/>
      <c r="CX10" s="187"/>
      <c r="CY10" s="187"/>
      <c r="CZ10" s="187"/>
      <c r="DA10" s="187"/>
      <c r="DB10" s="187"/>
      <c r="DC10" s="187"/>
      <c r="DD10" s="187"/>
      <c r="DE10" s="187"/>
      <c r="DF10" s="187"/>
      <c r="DG10" s="187"/>
      <c r="DH10" s="187"/>
      <c r="DI10" s="187"/>
      <c r="DJ10" s="187"/>
      <c r="DK10" s="187"/>
      <c r="DL10" s="187"/>
      <c r="DM10" s="187"/>
      <c r="DN10" s="187"/>
      <c r="DO10" s="187"/>
      <c r="DP10" s="187"/>
      <c r="DQ10" s="187"/>
      <c r="DR10" s="187"/>
      <c r="DS10" s="187"/>
      <c r="DT10" s="187"/>
      <c r="DU10" s="187"/>
      <c r="DV10" s="187"/>
      <c r="DW10" s="187"/>
      <c r="DX10" s="187"/>
      <c r="DY10" s="187"/>
    </row>
    <row r="11" spans="1:129">
      <c r="A11" s="184" t="s">
        <v>414</v>
      </c>
      <c r="B11" s="185" t="s">
        <v>415</v>
      </c>
      <c r="C11" s="185" t="s">
        <v>413</v>
      </c>
      <c r="D11" s="186"/>
      <c r="E11" s="186"/>
      <c r="F11" s="184" t="s">
        <v>416</v>
      </c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H11" s="187"/>
      <c r="DI11" s="187"/>
      <c r="DJ11" s="187"/>
      <c r="DK11" s="187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187"/>
    </row>
    <row r="12" spans="1:129">
      <c r="A12" s="184" t="s">
        <v>417</v>
      </c>
      <c r="B12" s="185" t="s">
        <v>418</v>
      </c>
      <c r="C12" s="185" t="s">
        <v>413</v>
      </c>
      <c r="D12" s="186"/>
      <c r="E12" s="186"/>
      <c r="F12" s="184" t="s">
        <v>419</v>
      </c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7"/>
      <c r="CD12" s="187"/>
      <c r="CE12" s="187"/>
      <c r="CF12" s="187"/>
      <c r="CG12" s="187"/>
      <c r="CH12" s="187"/>
      <c r="CI12" s="187"/>
      <c r="CJ12" s="187"/>
      <c r="CK12" s="187"/>
      <c r="CL12" s="187"/>
      <c r="CM12" s="187"/>
      <c r="CN12" s="187"/>
      <c r="CO12" s="187"/>
      <c r="CP12" s="187"/>
      <c r="CQ12" s="187"/>
      <c r="CR12" s="187"/>
      <c r="CS12" s="187"/>
      <c r="CT12" s="187"/>
      <c r="CU12" s="187"/>
      <c r="CV12" s="187"/>
      <c r="CW12" s="187"/>
      <c r="CX12" s="187"/>
      <c r="CY12" s="187"/>
      <c r="CZ12" s="187"/>
      <c r="DA12" s="187"/>
      <c r="DB12" s="187"/>
      <c r="DC12" s="187"/>
      <c r="DD12" s="187"/>
      <c r="DE12" s="187"/>
      <c r="DF12" s="187"/>
      <c r="DG12" s="187"/>
      <c r="DH12" s="187"/>
      <c r="DI12" s="187"/>
      <c r="DJ12" s="187"/>
      <c r="DK12" s="187"/>
      <c r="DL12" s="187"/>
      <c r="DM12" s="187"/>
      <c r="DN12" s="187"/>
      <c r="DO12" s="187"/>
      <c r="DP12" s="187"/>
      <c r="DQ12" s="187"/>
      <c r="DR12" s="187"/>
      <c r="DS12" s="187"/>
      <c r="DT12" s="187"/>
      <c r="DU12" s="187"/>
      <c r="DV12" s="187"/>
      <c r="DW12" s="187"/>
      <c r="DX12" s="187"/>
      <c r="DY12" s="187"/>
    </row>
    <row r="14" spans="1:129">
      <c r="A14" s="188" t="s">
        <v>420</v>
      </c>
    </row>
    <row r="15" spans="1:129">
      <c r="A15" s="189"/>
      <c r="B15" s="190" t="s">
        <v>404</v>
      </c>
    </row>
    <row r="16" spans="1:129">
      <c r="A16" s="191"/>
      <c r="B16" s="190" t="s">
        <v>407</v>
      </c>
    </row>
    <row r="17" spans="1:2">
      <c r="A17" s="192"/>
      <c r="B17" s="190" t="s">
        <v>413</v>
      </c>
    </row>
  </sheetData>
  <mergeCells count="6">
    <mergeCell ref="F4:F6"/>
    <mergeCell ref="D4:D6"/>
    <mergeCell ref="A4:A6"/>
    <mergeCell ref="B4:B6"/>
    <mergeCell ref="E4:E6"/>
    <mergeCell ref="C4:C6"/>
  </mergeCells>
  <phoneticPr fontId="23" type="noConversion"/>
  <conditionalFormatting sqref="G7:DY12">
    <cfRule type="expression" dxfId="2" priority="1" stopIfTrue="1">
      <formula>AND($C7="진행 완료",$D7&lt;&gt;"",G$6&gt;=$D7,G$6&lt;=$E7)</formula>
    </cfRule>
    <cfRule type="expression" dxfId="1" priority="2" stopIfTrue="1">
      <formula>AND($C7="업무 진행중",$D7&lt;&gt;"",G$6&gt;=$D7,G$6&lt;=$E7)</formula>
    </cfRule>
    <cfRule type="expression" dxfId="0" priority="3" stopIfTrue="1">
      <formula>AND($C7="해야 할 일",$D7&lt;&gt;"",G$6&gt;=$D7,G$6&lt;=$E7)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작업일지</vt:lpstr>
      <vt:lpstr>SW Version </vt:lpstr>
      <vt:lpstr>Overall</vt:lpstr>
      <vt:lpstr>FlowChart</vt:lpstr>
      <vt:lpstr>Device</vt:lpstr>
      <vt:lpstr>Sequence</vt:lpstr>
      <vt:lpstr>IO List</vt:lpstr>
      <vt:lpstr>Motor List</vt:lpstr>
      <vt:lpstr>Pos Teaching</vt:lpstr>
      <vt:lpstr>Gantt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조진원/연구원/PRI EI Task(jinwon.cho@lge.com)</dc:creator>
  <cp:lastModifiedBy>Doyeon Noh</cp:lastModifiedBy>
  <cp:revision>13</cp:revision>
  <dcterms:created xsi:type="dcterms:W3CDTF">2025-04-10T06:53:02Z</dcterms:created>
  <dcterms:modified xsi:type="dcterms:W3CDTF">2026-06-29T04:46:13Z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false</vt:bool>
  </property>
</Properties>
</file>